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C23FCC9F-CA38-4936-B56D-6FC7D1348743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29" i="3" l="1"/>
  <c r="X38" i="3"/>
  <c r="X33" i="3"/>
  <c r="X37" i="3"/>
  <c r="X36" i="3"/>
  <c r="X31" i="3"/>
  <c r="X34" i="3"/>
  <c r="X21" i="3"/>
  <c r="X19" i="3"/>
  <c r="X16" i="3"/>
  <c r="X22" i="3"/>
  <c r="X17" i="3"/>
  <c r="X20" i="3"/>
  <c r="X23" i="3"/>
  <c r="X24" i="3"/>
  <c r="X25" i="3"/>
  <c r="X6" i="3"/>
  <c r="X8" i="3"/>
  <c r="X3" i="3"/>
  <c r="X12" i="3"/>
  <c r="X11" i="3"/>
  <c r="X9" i="3"/>
  <c r="X5" i="3"/>
  <c r="X32" i="3"/>
  <c r="X35" i="3"/>
  <c r="X18" i="3"/>
  <c r="X10" i="3"/>
  <c r="X7" i="3"/>
  <c r="X30" i="3"/>
  <c r="X4" i="3"/>
  <c r="X41" i="3"/>
  <c r="V38" i="3"/>
  <c r="AE34" i="2"/>
  <c r="Y34" i="2"/>
  <c r="S34" i="2"/>
  <c r="M34" i="2"/>
  <c r="V41" i="3"/>
  <c r="AE32" i="2"/>
  <c r="AE12" i="2"/>
  <c r="AE8" i="2"/>
  <c r="AE24" i="2"/>
  <c r="AE15" i="2"/>
  <c r="AE4" i="2"/>
  <c r="AE23" i="2"/>
  <c r="AE31" i="2"/>
  <c r="V12" i="3"/>
  <c r="V30" i="3"/>
  <c r="V31" i="3"/>
  <c r="V35" i="3"/>
  <c r="V33" i="3"/>
  <c r="V32" i="3"/>
  <c r="V34" i="3"/>
  <c r="V36" i="3"/>
  <c r="V37" i="3"/>
  <c r="V16" i="3"/>
  <c r="V17" i="3"/>
  <c r="V18" i="3"/>
  <c r="V19" i="3"/>
  <c r="V21" i="3"/>
  <c r="V20" i="3"/>
  <c r="V22" i="3"/>
  <c r="V25" i="3"/>
  <c r="V24" i="3"/>
  <c r="V3" i="3"/>
  <c r="V5" i="3"/>
  <c r="V7" i="3"/>
  <c r="V6" i="3"/>
  <c r="V9" i="3"/>
  <c r="V10" i="3"/>
  <c r="V11" i="3"/>
  <c r="V8" i="3"/>
  <c r="AE9" i="2"/>
  <c r="Y9" i="2"/>
  <c r="S9" i="2"/>
  <c r="M9" i="2"/>
  <c r="V12" i="6"/>
  <c r="P12" i="6"/>
  <c r="V4" i="3"/>
  <c r="V23" i="3"/>
  <c r="V29" i="3"/>
  <c r="AE29" i="2"/>
  <c r="Y29" i="2"/>
  <c r="S29" i="2"/>
  <c r="M29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4" i="6"/>
  <c r="V25" i="6"/>
  <c r="V26" i="6"/>
  <c r="V27" i="6"/>
  <c r="V28" i="6"/>
  <c r="V23" i="6"/>
  <c r="V29" i="6"/>
  <c r="V30" i="6"/>
  <c r="V32" i="6"/>
  <c r="V31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4" i="6"/>
  <c r="P25" i="6"/>
  <c r="P26" i="6"/>
  <c r="P27" i="6"/>
  <c r="P28" i="6"/>
  <c r="P23" i="6"/>
  <c r="P29" i="6"/>
  <c r="P30" i="6"/>
  <c r="P32" i="6"/>
  <c r="P31" i="6"/>
  <c r="P33" i="6"/>
  <c r="V3" i="6"/>
  <c r="P3" i="6"/>
  <c r="M19" i="2"/>
  <c r="M5" i="2"/>
  <c r="M24" i="2"/>
  <c r="M28" i="2"/>
  <c r="S19" i="2"/>
  <c r="S5" i="2"/>
  <c r="S24" i="2"/>
  <c r="S28" i="2"/>
  <c r="Y19" i="2"/>
  <c r="Y5" i="2"/>
  <c r="Y24" i="2"/>
  <c r="Y28" i="2"/>
  <c r="AE19" i="2"/>
  <c r="AE5" i="2"/>
  <c r="AE28" i="2"/>
  <c r="AE33" i="2"/>
  <c r="AE20" i="2"/>
  <c r="AE11" i="2"/>
  <c r="AE18" i="2"/>
  <c r="AE6" i="2"/>
  <c r="AE3" i="2"/>
  <c r="AE25" i="2"/>
  <c r="AE27" i="2"/>
  <c r="AE22" i="2"/>
  <c r="AE7" i="2"/>
  <c r="AE14" i="2"/>
  <c r="AE10" i="2"/>
  <c r="AE21" i="2"/>
  <c r="AE17" i="2"/>
  <c r="AE13" i="2"/>
  <c r="AE30" i="2"/>
  <c r="AE26" i="2"/>
  <c r="Y33" i="2"/>
  <c r="Y20" i="2"/>
  <c r="Y32" i="2"/>
  <c r="Y11" i="2"/>
  <c r="Y18" i="2"/>
  <c r="Y15" i="2"/>
  <c r="Y4" i="2"/>
  <c r="Y6" i="2"/>
  <c r="Y3" i="2"/>
  <c r="Y25" i="2"/>
  <c r="Y12" i="2"/>
  <c r="Y27" i="2"/>
  <c r="Y22" i="2"/>
  <c r="Y8" i="2"/>
  <c r="Y31" i="2"/>
  <c r="Y7" i="2"/>
  <c r="Y14" i="2"/>
  <c r="Y10" i="2"/>
  <c r="Y21" i="2"/>
  <c r="Y23" i="2"/>
  <c r="Y17" i="2"/>
  <c r="Y13" i="2"/>
  <c r="Y30" i="2"/>
  <c r="Y26" i="2"/>
  <c r="S33" i="2"/>
  <c r="S20" i="2"/>
  <c r="S32" i="2"/>
  <c r="S11" i="2"/>
  <c r="S18" i="2"/>
  <c r="S15" i="2"/>
  <c r="S4" i="2"/>
  <c r="S6" i="2"/>
  <c r="S3" i="2"/>
  <c r="S25" i="2"/>
  <c r="S12" i="2"/>
  <c r="S27" i="2"/>
  <c r="S22" i="2"/>
  <c r="S8" i="2"/>
  <c r="S31" i="2"/>
  <c r="S7" i="2"/>
  <c r="S14" i="2"/>
  <c r="S10" i="2"/>
  <c r="S21" i="2"/>
  <c r="S23" i="2"/>
  <c r="S17" i="2"/>
  <c r="S13" i="2"/>
  <c r="S30" i="2"/>
  <c r="S26" i="2"/>
  <c r="M33" i="2"/>
  <c r="M20" i="2"/>
  <c r="M32" i="2"/>
  <c r="M11" i="2"/>
  <c r="M18" i="2"/>
  <c r="M15" i="2"/>
  <c r="M4" i="2"/>
  <c r="M6" i="2"/>
  <c r="M3" i="2"/>
  <c r="M25" i="2"/>
  <c r="M12" i="2"/>
  <c r="M27" i="2"/>
  <c r="M22" i="2"/>
  <c r="M8" i="2"/>
  <c r="M31" i="2"/>
  <c r="M7" i="2"/>
  <c r="M14" i="2"/>
  <c r="M10" i="2"/>
  <c r="M21" i="2"/>
  <c r="M23" i="2"/>
  <c r="M17" i="2"/>
  <c r="M13" i="2"/>
  <c r="M30" i="2"/>
  <c r="M26" i="2"/>
  <c r="AE16" i="2"/>
  <c r="Y16" i="2"/>
  <c r="S16" i="2"/>
  <c r="M16" i="2"/>
  <c r="D34" i="2" l="1"/>
  <c r="F34" i="2" s="1"/>
  <c r="I4" i="6"/>
  <c r="I22" i="6"/>
  <c r="I14" i="6"/>
  <c r="I15" i="6"/>
  <c r="D9" i="2"/>
  <c r="F9" i="2" s="1"/>
  <c r="I29" i="6"/>
  <c r="I12" i="6"/>
  <c r="I28" i="6"/>
  <c r="I24" i="6"/>
  <c r="I20" i="6"/>
  <c r="I10" i="6"/>
  <c r="I6" i="6"/>
  <c r="I26" i="6"/>
  <c r="I17" i="6"/>
  <c r="I13" i="6"/>
  <c r="I8" i="6"/>
  <c r="I27" i="6"/>
  <c r="I9" i="6"/>
  <c r="I5" i="6"/>
  <c r="I31" i="6"/>
  <c r="D29" i="2"/>
  <c r="F29" i="2" s="1"/>
  <c r="D6" i="2"/>
  <c r="F6" i="2" s="1"/>
  <c r="I19" i="6"/>
  <c r="I18" i="6"/>
  <c r="I33" i="6"/>
  <c r="I30" i="6"/>
  <c r="D18" i="2"/>
  <c r="F18" i="2" s="1"/>
  <c r="D26" i="2"/>
  <c r="F26" i="2" s="1"/>
  <c r="D23" i="2"/>
  <c r="F23" i="2" s="1"/>
  <c r="D4" i="2"/>
  <c r="F4" i="2" s="1"/>
  <c r="D7" i="2"/>
  <c r="F7" i="2" s="1"/>
  <c r="I32" i="6"/>
  <c r="I23" i="6"/>
  <c r="I25" i="6"/>
  <c r="I21" i="6"/>
  <c r="I16" i="6"/>
  <c r="I11" i="6"/>
  <c r="I7" i="6"/>
  <c r="I3" i="6"/>
  <c r="D33" i="2"/>
  <c r="F33" i="2" s="1"/>
  <c r="D27" i="2"/>
  <c r="F27" i="2" s="1"/>
  <c r="D22" i="2"/>
  <c r="F22" i="2" s="1"/>
  <c r="D3" i="2"/>
  <c r="F3" i="2" s="1"/>
  <c r="D15" i="2"/>
  <c r="F15" i="2" s="1"/>
  <c r="D20" i="2"/>
  <c r="F20" i="2" s="1"/>
  <c r="D32" i="2"/>
  <c r="F32" i="2" s="1"/>
  <c r="D17" i="2"/>
  <c r="F17" i="2" s="1"/>
  <c r="D14" i="2"/>
  <c r="F14" i="2" s="1"/>
  <c r="D28" i="2"/>
  <c r="F28" i="2" s="1"/>
  <c r="D19" i="2"/>
  <c r="F19" i="2" s="1"/>
  <c r="D24" i="2"/>
  <c r="F24" i="2" s="1"/>
  <c r="D13" i="2"/>
  <c r="F13" i="2" s="1"/>
  <c r="D10" i="2"/>
  <c r="F10" i="2" s="1"/>
  <c r="D5" i="2"/>
  <c r="F5" i="2" s="1"/>
  <c r="D8" i="2"/>
  <c r="F8" i="2" s="1"/>
  <c r="D25" i="2"/>
  <c r="F25" i="2" s="1"/>
  <c r="D30" i="2"/>
  <c r="F30" i="2" s="1"/>
  <c r="D21" i="2"/>
  <c r="F21" i="2" s="1"/>
  <c r="D31" i="2"/>
  <c r="F31" i="2" s="1"/>
  <c r="D12" i="2"/>
  <c r="F12" i="2" s="1"/>
  <c r="D11" i="2"/>
  <c r="F11" i="2" s="1"/>
  <c r="D16" i="2"/>
  <c r="F16" i="2" s="1"/>
  <c r="Q4" i="5" l="1"/>
  <c r="O4" i="5"/>
  <c r="K4" i="5"/>
  <c r="M4" i="5"/>
</calcChain>
</file>

<file path=xl/sharedStrings.xml><?xml version="1.0" encoding="utf-8"?>
<sst xmlns="http://schemas.openxmlformats.org/spreadsheetml/2006/main" count="422" uniqueCount="90">
  <si>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</si>
  <si>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</si>
  <si>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</si>
  <si>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</si>
  <si>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</si>
  <si>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</si>
  <si>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</si>
  <si>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</si>
  <si>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</si>
  <si>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</si>
  <si>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</si>
  <si>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</si>
  <si>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</si>
  <si>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</si>
  <si>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</si>
  <si>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</si>
  <si>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</si>
  <si>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</si>
  <si>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</si>
  <si>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</si>
  <si>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</si>
  <si>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</si>
  <si>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</si>
  <si>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</si>
  <si>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</si>
  <si>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</si>
  <si>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</si>
  <si>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</si>
  <si>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</si>
  <si>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</si>
  <si>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</si>
  <si>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</si>
  <si>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</si>
  <si>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</si>
  <si>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</si>
  <si>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</si>
  <si>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</si>
  <si>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</si>
  <si>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</si>
  <si>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</si>
  <si>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</si>
  <si>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</si>
  <si>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</si>
  <si>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</si>
  <si>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</si>
  <si>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</si>
  <si>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</si>
  <si>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</si>
  <si>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</si>
  <si>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</si>
  <si>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</si>
  <si>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</si>
  <si>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</si>
  <si>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</si>
  <si>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</si>
  <si>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</si>
  <si>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</si>
  <si>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</si>
  <si>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</si>
  <si>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</si>
  <si>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</si>
  <si>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</si>
  <si>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</si>
  <si>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</si>
  <si>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</si>
  <si>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</si>
  <si>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</si>
  <si>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</si>
  <si>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</si>
  <si>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</si>
  <si>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</si>
  <si>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</si>
  <si>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</si>
  <si>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</si>
  <si>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</si>
  <si>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</si>
  <si>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</si>
  <si>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</si>
  <si>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</si>
  <si>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</si>
  <si>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</si>
  <si>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</si>
  <si>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</si>
  <si>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</si>
  <si>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8 slechtste series </t>
  </si>
  <si>
    <t>Kees kuypers</t>
  </si>
  <si>
    <t>x</t>
  </si>
  <si>
    <t>Jan Geleijn</t>
  </si>
  <si>
    <t xml:space="preserve"> Daguitslag 20 APRIL 2023</t>
  </si>
  <si>
    <t xml:space="preserve">       Eindstand competitie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</si>
</sst>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1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17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8" fillId="0" borderId="9" xfId="2" applyNumberFormat="1" applyFont="1" applyBorder="1"/>
    <xf numFmtId="15" fontId="79" fillId="0" borderId="9" xfId="0" applyNumberFormat="1" applyFont="1" applyBorder="1"/>
    <xf numFmtId="15" fontId="78" fillId="0" borderId="9" xfId="0" applyNumberFormat="1" applyFont="1" applyBorder="1"/>
    <xf numFmtId="15" fontId="80" fillId="0" borderId="101" xfId="0" applyNumberFormat="1" applyFont="1" applyBorder="1"/>
    <xf numFmtId="164" fontId="5" fillId="3" borderId="103" xfId="2" applyFont="1" applyFill="1" applyBorder="1"/>
    <xf numFmtId="166" fontId="78" fillId="0" borderId="44" xfId="2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8" fillId="0" borderId="44" xfId="2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09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1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2" fillId="0" borderId="61" xfId="0" applyFont="1" applyBorder="1"/>
    <xf numFmtId="0" fontId="84" fillId="0" borderId="44" xfId="0" applyFont="1" applyBorder="1"/>
    <xf numFmtId="0" fontId="85" fillId="0" borderId="5" xfId="0" applyFont="1" applyBorder="1"/>
    <xf numFmtId="0" fontId="82" fillId="0" borderId="11" xfId="0" applyFont="1" applyBorder="1"/>
    <xf numFmtId="16" fontId="83" fillId="0" borderId="11" xfId="0" applyNumberFormat="1" applyFont="1" applyBorder="1"/>
    <xf numFmtId="16" fontId="82" fillId="0" borderId="11" xfId="0" applyNumberFormat="1" applyFont="1" applyBorder="1"/>
    <xf numFmtId="0" fontId="0" fillId="0" borderId="11" xfId="0" applyBorder="1"/>
    <xf numFmtId="0" fontId="82" fillId="0" borderId="53" xfId="0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0" fontId="5" fillId="6" borderId="0" xfId="0" applyFont="1" applyFill="1"/>
    <xf numFmtId="0" fontId="12" fillId="6" borderId="0" xfId="0" applyFont="1" applyFill="1"/>
    <xf numFmtId="0" fontId="5" fillId="0" borderId="55" xfId="2" applyNumberFormat="1" applyFont="1" applyBorder="1"/>
    <xf numFmtId="0" fontId="77" fillId="6" borderId="5" xfId="0" applyFont="1" applyFill="1" applyBorder="1"/>
    <xf numFmtId="164" fontId="9" fillId="6" borderId="0" xfId="2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0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88" fillId="0" borderId="39" xfId="2" applyNumberFormat="1" applyFont="1" applyBorder="1" applyAlignment="1">
      <alignment horizontal="center"/>
    </xf>
    <xf numFmtId="164" fontId="88" fillId="0" borderId="39" xfId="2" applyFont="1" applyBorder="1" applyAlignment="1">
      <alignment horizontal="center"/>
    </xf>
    <xf numFmtId="0" fontId="88" fillId="0" borderId="39" xfId="0" applyFont="1" applyBorder="1" applyAlignment="1">
      <alignment horizontal="center"/>
    </xf>
    <xf numFmtId="164" fontId="88" fillId="2" borderId="44" xfId="2" applyFont="1" applyFill="1" applyBorder="1" applyAlignment="1">
      <alignment horizontal="center"/>
    </xf>
    <xf numFmtId="0" fontId="88" fillId="0" borderId="11" xfId="2" applyNumberFormat="1" applyFont="1" applyBorder="1" applyAlignment="1">
      <alignment horizontal="center"/>
    </xf>
    <xf numFmtId="164" fontId="88" fillId="0" borderId="11" xfId="2" applyFont="1" applyBorder="1" applyAlignment="1">
      <alignment horizontal="center"/>
    </xf>
    <xf numFmtId="0" fontId="88" fillId="0" borderId="11" xfId="0" applyFont="1" applyBorder="1" applyAlignment="1">
      <alignment horizontal="center"/>
    </xf>
    <xf numFmtId="164" fontId="88" fillId="0" borderId="16" xfId="2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164" fontId="88" fillId="2" borderId="9" xfId="2" applyFont="1" applyFill="1" applyBorder="1" applyAlignment="1">
      <alignment horizontal="center"/>
    </xf>
    <xf numFmtId="164" fontId="88" fillId="2" borderId="97" xfId="2" applyFont="1" applyFill="1" applyBorder="1" applyAlignment="1">
      <alignment horizontal="center"/>
    </xf>
    <xf numFmtId="0" fontId="88" fillId="6" borderId="11" xfId="2" applyNumberFormat="1" applyFont="1" applyFill="1" applyBorder="1" applyAlignment="1">
      <alignment horizontal="center"/>
    </xf>
    <xf numFmtId="164" fontId="88" fillId="6" borderId="11" xfId="2" applyFont="1" applyFill="1" applyBorder="1" applyAlignment="1">
      <alignment horizontal="center"/>
    </xf>
    <xf numFmtId="0" fontId="88" fillId="6" borderId="11" xfId="0" applyFont="1" applyFill="1" applyBorder="1" applyAlignment="1">
      <alignment horizontal="center"/>
    </xf>
    <xf numFmtId="0" fontId="88" fillId="0" borderId="19" xfId="2" applyNumberFormat="1" applyFont="1" applyBorder="1" applyAlignment="1">
      <alignment horizontal="center"/>
    </xf>
    <xf numFmtId="164" fontId="88" fillId="6" borderId="83" xfId="2" applyFont="1" applyFill="1" applyBorder="1" applyAlignment="1">
      <alignment horizontal="center"/>
    </xf>
    <xf numFmtId="0" fontId="88" fillId="6" borderId="83" xfId="0" applyFont="1" applyFill="1" applyBorder="1" applyAlignment="1">
      <alignment horizontal="center"/>
    </xf>
    <xf numFmtId="164" fontId="88" fillId="2" borderId="112" xfId="2" applyFont="1" applyFill="1" applyBorder="1" applyAlignment="1">
      <alignment horizontal="center"/>
    </xf>
    <xf numFmtId="0" fontId="88" fillId="0" borderId="99" xfId="0" applyFont="1" applyBorder="1" applyAlignment="1">
      <alignment horizontal="center"/>
    </xf>
    <xf numFmtId="0" fontId="88" fillId="6" borderId="18" xfId="0" applyFont="1" applyFill="1" applyBorder="1" applyAlignment="1">
      <alignment horizontal="center"/>
    </xf>
    <xf numFmtId="0" fontId="88" fillId="0" borderId="18" xfId="0" applyFont="1" applyBorder="1" applyAlignment="1">
      <alignment horizontal="center"/>
    </xf>
    <xf numFmtId="0" fontId="89" fillId="6" borderId="11" xfId="0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4" fillId="0" borderId="23" xfId="0" applyFont="1" applyBorder="1"/>
    <xf numFmtId="164" fontId="74" fillId="8" borderId="0" xfId="2" applyFont="1" applyFill="1" applyBorder="1"/>
    <xf numFmtId="0" fontId="95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7" fillId="0" borderId="5" xfId="0" applyFont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98" fillId="0" borderId="44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1" fillId="6" borderId="65" xfId="0" applyFont="1" applyFill="1" applyBorder="1"/>
    <xf numFmtId="0" fontId="101" fillId="6" borderId="44" xfId="0" applyFont="1" applyFill="1" applyBorder="1"/>
    <xf numFmtId="0" fontId="99" fillId="6" borderId="66" xfId="0" applyFont="1" applyFill="1" applyBorder="1"/>
    <xf numFmtId="0" fontId="101" fillId="6" borderId="55" xfId="0" applyFont="1" applyFill="1" applyBorder="1"/>
    <xf numFmtId="0" fontId="101" fillId="6" borderId="5" xfId="0" applyFont="1" applyFill="1" applyBorder="1"/>
    <xf numFmtId="0" fontId="99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4" xfId="2" applyFont="1" applyFill="1" applyBorder="1"/>
    <xf numFmtId="0" fontId="74" fillId="0" borderId="110" xfId="2" applyNumberFormat="1" applyFont="1" applyBorder="1"/>
    <xf numFmtId="164" fontId="74" fillId="0" borderId="18" xfId="2" applyFont="1" applyBorder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88" fillId="0" borderId="26" xfId="2" applyNumberFormat="1" applyFont="1" applyBorder="1" applyAlignment="1">
      <alignment horizontal="center"/>
    </xf>
    <xf numFmtId="164" fontId="88" fillId="0" borderId="26" xfId="2" applyFont="1" applyBorder="1" applyAlignment="1">
      <alignment horizontal="center"/>
    </xf>
    <xf numFmtId="0" fontId="88" fillId="0" borderId="26" xfId="0" applyFont="1" applyBorder="1" applyAlignment="1">
      <alignment horizontal="center"/>
    </xf>
    <xf numFmtId="0" fontId="74" fillId="0" borderId="113" xfId="2" applyNumberFormat="1" applyFont="1" applyBorder="1"/>
    <xf numFmtId="164" fontId="88" fillId="0" borderId="113" xfId="2" applyFont="1" applyBorder="1" applyAlignment="1">
      <alignment horizontal="center"/>
    </xf>
    <xf numFmtId="0" fontId="88" fillId="0" borderId="113" xfId="0" applyFont="1" applyBorder="1" applyAlignment="1">
      <alignment horizontal="center"/>
    </xf>
    <xf numFmtId="0" fontId="88" fillId="6" borderId="11" xfId="2" applyNumberFormat="1" applyFont="1" applyFill="1" applyBorder="1"/>
    <xf numFmtId="164" fontId="88" fillId="6" borderId="11" xfId="2" applyFont="1" applyFill="1" applyBorder="1"/>
    <xf numFmtId="0" fontId="88" fillId="0" borderId="112" xfId="0" applyFont="1" applyBorder="1" applyAlignment="1">
      <alignment horizontal="center"/>
    </xf>
    <xf numFmtId="0" fontId="88" fillId="0" borderId="101" xfId="0" applyFont="1" applyBorder="1" applyAlignment="1">
      <alignment horizontal="center"/>
    </xf>
    <xf numFmtId="164" fontId="88" fillId="0" borderId="101" xfId="2" applyFont="1" applyBorder="1" applyAlignment="1">
      <alignment horizontal="center"/>
    </xf>
    <xf numFmtId="0" fontId="101" fillId="8" borderId="0" xfId="0" applyFont="1" applyFill="1"/>
    <xf numFmtId="0" fontId="70" fillId="10" borderId="0" xfId="2" applyNumberFormat="1" applyFont="1" applyFill="1" applyBorder="1"/>
    <xf numFmtId="164" fontId="5" fillId="8" borderId="0" xfId="2" applyFont="1" applyFill="1" applyBorder="1"/>
    <xf numFmtId="0" fontId="74" fillId="6" borderId="46" xfId="2" applyNumberFormat="1" applyFont="1" applyFill="1" applyBorder="1"/>
    <xf numFmtId="164" fontId="74" fillId="6" borderId="11" xfId="2" applyFont="1" applyFill="1" applyBorder="1"/>
    <xf numFmtId="164" fontId="10" fillId="6" borderId="25" xfId="2" applyFont="1" applyFill="1" applyBorder="1"/>
    <xf numFmtId="0" fontId="5" fillId="8" borderId="0" xfId="2" applyNumberFormat="1" applyFont="1" applyFill="1" applyBorder="1"/>
    <xf numFmtId="164" fontId="15" fillId="8" borderId="0" xfId="2" applyFont="1" applyFill="1" applyBorder="1" applyAlignment="1">
      <alignment horizontal="center"/>
    </xf>
    <xf numFmtId="164" fontId="15" fillId="8" borderId="0" xfId="2" applyFont="1" applyFill="1" applyBorder="1"/>
    <xf numFmtId="0" fontId="12" fillId="8" borderId="0" xfId="2" applyNumberFormat="1" applyFont="1" applyFill="1" applyBorder="1"/>
    <xf numFmtId="0" fontId="77" fillId="6" borderId="0" xfId="0" applyFont="1" applyFill="1"/>
    <xf numFmtId="0" fontId="0" fillId="6" borderId="5" xfId="0" applyFill="1" applyBorder="1"/>
    <xf numFmtId="164" fontId="19" fillId="6" borderId="115" xfId="2" applyFont="1" applyFill="1" applyBorder="1"/>
    <xf numFmtId="164" fontId="19" fillId="6" borderId="116" xfId="2" applyFont="1" applyFill="1" applyBorder="1"/>
    <xf numFmtId="164" fontId="19" fillId="0" borderId="95" xfId="2" applyFont="1" applyBorder="1"/>
    <xf numFmtId="164" fontId="19" fillId="0" borderId="116" xfId="2" applyFont="1" applyBorder="1"/>
    <xf numFmtId="0" fontId="71" fillId="6" borderId="0" xfId="0" applyFont="1" applyFill="1"/>
    <xf numFmtId="0" fontId="82" fillId="0" borderId="26" xfId="0" applyFont="1" applyBorder="1"/>
    <xf numFmtId="0" fontId="82" fillId="0" borderId="89" xfId="0" applyFont="1" applyBorder="1"/>
    <xf numFmtId="0" fontId="97" fillId="0" borderId="0" xfId="0" applyFont="1"/>
    <xf numFmtId="0" fontId="85" fillId="0" borderId="0" xfId="0" applyFont="1"/>
    <xf numFmtId="0" fontId="99" fillId="0" borderId="0" xfId="0" applyFont="1" applyAlignment="1">
      <alignment horizontal="center"/>
    </xf>
    <xf numFmtId="0" fontId="82" fillId="0" borderId="0" xfId="0" applyFont="1"/>
    <xf numFmtId="0" fontId="99" fillId="0" borderId="0" xfId="0" applyFont="1"/>
    <xf numFmtId="0" fontId="98" fillId="0" borderId="0" xfId="0" applyFont="1" applyAlignment="1">
      <alignment horizontal="center"/>
    </xf>
    <xf numFmtId="16" fontId="83" fillId="0" borderId="0" xfId="0" applyNumberFormat="1" applyFont="1"/>
    <xf numFmtId="16" fontId="82" fillId="0" borderId="0" xfId="0" applyNumberFormat="1" applyFont="1"/>
    <xf numFmtId="0" fontId="96" fillId="0" borderId="0" xfId="0" applyFont="1"/>
    <xf numFmtId="0" fontId="82" fillId="6" borderId="16" xfId="0" applyFont="1" applyFill="1" applyBorder="1"/>
    <xf numFmtId="0" fontId="82" fillId="6" borderId="72" xfId="0" applyFont="1" applyFill="1" applyBorder="1"/>
    <xf numFmtId="0" fontId="10" fillId="10" borderId="0" xfId="2" applyNumberFormat="1" applyFont="1" applyFill="1" applyBorder="1"/>
    <xf numFmtId="164" fontId="73" fillId="8" borderId="0" xfId="2" applyFont="1" applyFill="1" applyBorder="1"/>
    <xf numFmtId="164" fontId="10" fillId="6" borderId="16" xfId="2" applyFont="1" applyFill="1" applyBorder="1"/>
    <xf numFmtId="164" fontId="19" fillId="6" borderId="5" xfId="2" applyFont="1" applyFill="1" applyBorder="1"/>
    <xf numFmtId="164" fontId="40" fillId="2" borderId="11" xfId="2" applyFont="1" applyFill="1" applyBorder="1" applyAlignment="1">
      <alignment horizontal="center"/>
    </xf>
    <xf numFmtId="165" fontId="13" fillId="0" borderId="53" xfId="2" applyNumberFormat="1" applyFont="1" applyBorder="1" applyAlignment="1">
      <alignment horizontal="center"/>
    </xf>
    <xf numFmtId="164" fontId="40" fillId="2" borderId="16" xfId="2" applyFont="1" applyFill="1" applyBorder="1" applyAlignment="1">
      <alignment horizontal="center"/>
    </xf>
    <xf numFmtId="165" fontId="13" fillId="0" borderId="72" xfId="2" applyNumberFormat="1" applyFont="1" applyBorder="1" applyAlignment="1">
      <alignment horizontal="center"/>
    </xf>
    <xf numFmtId="0" fontId="89" fillId="0" borderId="113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0" fontId="89" fillId="0" borderId="39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6" borderId="83" xfId="0" applyFont="1" applyFill="1" applyBorder="1" applyAlignment="1">
      <alignment horizontal="center"/>
    </xf>
    <xf numFmtId="0" fontId="89" fillId="0" borderId="16" xfId="0" applyFont="1" applyBorder="1" applyAlignment="1">
      <alignment horizontal="center"/>
    </xf>
    <xf numFmtId="168" fontId="89" fillId="0" borderId="11" xfId="2" applyNumberFormat="1" applyFont="1" applyBorder="1" applyAlignment="1">
      <alignment horizontal="center"/>
    </xf>
    <xf numFmtId="164" fontId="89" fillId="0" borderId="39" xfId="2" applyFont="1" applyBorder="1" applyAlignment="1">
      <alignment horizontal="center"/>
    </xf>
    <xf numFmtId="164" fontId="89" fillId="0" borderId="11" xfId="2" applyFont="1" applyBorder="1" applyAlignment="1">
      <alignment horizontal="center"/>
    </xf>
    <xf numFmtId="164" fontId="89" fillId="0" borderId="26" xfId="2" applyFont="1" applyBorder="1" applyAlignment="1">
      <alignment horizontal="center"/>
    </xf>
    <xf numFmtId="164" fontId="89" fillId="0" borderId="113" xfId="2" applyFont="1" applyBorder="1" applyAlignment="1">
      <alignment horizontal="center"/>
    </xf>
    <xf numFmtId="164" fontId="89" fillId="6" borderId="11" xfId="2" applyFont="1" applyFill="1" applyBorder="1" applyAlignment="1">
      <alignment horizontal="center"/>
    </xf>
    <xf numFmtId="164" fontId="89" fillId="6" borderId="83" xfId="2" applyFont="1" applyFill="1" applyBorder="1" applyAlignment="1">
      <alignment horizontal="center"/>
    </xf>
    <xf numFmtId="164" fontId="89" fillId="0" borderId="16" xfId="2" applyFont="1" applyBorder="1" applyAlignment="1">
      <alignment horizontal="center"/>
    </xf>
    <xf numFmtId="164" fontId="89" fillId="6" borderId="16" xfId="2" applyFont="1" applyFill="1" applyBorder="1" applyAlignment="1">
      <alignment horizontal="center"/>
    </xf>
    <xf numFmtId="0" fontId="5" fillId="0" borderId="65" xfId="2" applyNumberFormat="1" applyFont="1" applyBorder="1"/>
    <xf numFmtId="0" fontId="12" fillId="6" borderId="44" xfId="0" applyFont="1" applyFill="1" applyBorder="1"/>
    <xf numFmtId="0" fontId="77" fillId="6" borderId="44" xfId="0" applyFont="1" applyFill="1" applyBorder="1"/>
    <xf numFmtId="0" fontId="89" fillId="0" borderId="101" xfId="0" applyFont="1" applyBorder="1" applyAlignment="1">
      <alignment horizontal="center"/>
    </xf>
    <xf numFmtId="164" fontId="89" fillId="0" borderId="101" xfId="2" applyFont="1" applyBorder="1" applyAlignment="1">
      <alignment horizontal="center"/>
    </xf>
    <xf numFmtId="164" fontId="89" fillId="0" borderId="96" xfId="2" applyFont="1" applyBorder="1" applyAlignment="1">
      <alignment horizontal="center"/>
    </xf>
    <xf numFmtId="164" fontId="89" fillId="0" borderId="27" xfId="2" applyFont="1" applyBorder="1" applyAlignment="1">
      <alignment horizontal="center"/>
    </xf>
    <xf numFmtId="164" fontId="89" fillId="6" borderId="27" xfId="2" applyFont="1" applyFill="1" applyBorder="1" applyAlignment="1">
      <alignment horizontal="center"/>
    </xf>
    <xf numFmtId="164" fontId="89" fillId="0" borderId="98" xfId="2" applyFont="1" applyBorder="1" applyAlignment="1">
      <alignment horizontal="center"/>
    </xf>
    <xf numFmtId="164" fontId="89" fillId="6" borderId="39" xfId="2" applyFont="1" applyFill="1" applyBorder="1" applyAlignment="1">
      <alignment horizontal="center"/>
    </xf>
    <xf numFmtId="164" fontId="89" fillId="6" borderId="58" xfId="2" applyFont="1" applyFill="1" applyBorder="1" applyAlignment="1">
      <alignment horizontal="center"/>
    </xf>
    <xf numFmtId="168" fontId="89" fillId="0" borderId="27" xfId="2" applyNumberFormat="1" applyFont="1" applyBorder="1" applyAlignment="1">
      <alignment horizontal="center"/>
    </xf>
    <xf numFmtId="164" fontId="89" fillId="0" borderId="114" xfId="2" applyFont="1" applyBorder="1" applyAlignment="1">
      <alignment horizontal="center"/>
    </xf>
    <xf numFmtId="164" fontId="88" fillId="6" borderId="83" xfId="2" applyFont="1" applyFill="1" applyBorder="1"/>
    <xf numFmtId="164" fontId="41" fillId="6" borderId="11" xfId="2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164" fontId="86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8" xfId="2" applyNumberFormat="1" applyFont="1" applyBorder="1" applyAlignment="1">
      <alignment horizontal="center"/>
    </xf>
    <xf numFmtId="0" fontId="81" fillId="6" borderId="85" xfId="2" applyNumberFormat="1" applyFont="1" applyFill="1" applyBorder="1" applyAlignment="1">
      <alignment horizontal="center"/>
    </xf>
    <xf numFmtId="0" fontId="81" fillId="6" borderId="60" xfId="2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7" fillId="4" borderId="36" xfId="2" applyFont="1" applyFill="1" applyBorder="1" applyAlignment="1">
      <alignment horizontal="center"/>
    </xf>
    <xf numFmtId="164" fontId="87" fillId="4" borderId="37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8" xfId="1" applyNumberFormat="1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0" fontId="12" fillId="0" borderId="14" xfId="2" applyNumberFormat="1" applyFont="1" applyBorder="1" applyAlignment="1">
      <alignment horizontal="center"/>
    </xf>
    <xf numFmtId="0" fontId="12" fillId="0" borderId="73" xfId="2" applyNumberFormat="1" applyFont="1" applyBorder="1" applyAlignment="1">
      <alignment horizontal="center"/>
    </xf>
    <xf numFmtId="1" fontId="19" fillId="6" borderId="62" xfId="2" applyNumberFormat="1" applyFont="1" applyFill="1" applyBorder="1" applyAlignment="1">
      <alignment horizontal="center"/>
    </xf>
    <xf numFmtId="1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7" fillId="4" borderId="8" xfId="2" applyFont="1" applyFill="1" applyBorder="1" applyAlignment="1">
      <alignment horizontal="center"/>
    </xf>
    <xf numFmtId="164" fontId="87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7" fillId="4" borderId="65" xfId="2" applyFont="1" applyFill="1" applyBorder="1" applyAlignment="1">
      <alignment horizontal="center"/>
    </xf>
    <xf numFmtId="164" fontId="87" fillId="4" borderId="66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6" borderId="62" xfId="2" applyNumberFormat="1" applyFont="1" applyFill="1" applyBorder="1" applyAlignment="1">
      <alignment horizontal="center"/>
    </xf>
    <xf numFmtId="2" fontId="7" fillId="6" borderId="25" xfId="2" applyNumberFormat="1" applyFont="1" applyFill="1" applyBorder="1" applyAlignment="1">
      <alignment horizontal="center"/>
    </xf>
    <xf numFmtId="0" fontId="11" fillId="6" borderId="62" xfId="0" applyFont="1" applyFill="1" applyBorder="1" applyAlignment="1">
      <alignment horizontal="center"/>
    </xf>
    <xf numFmtId="0" fontId="11" fillId="6" borderId="25" xfId="0" applyFont="1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2" fontId="7" fillId="0" borderId="18" xfId="0" applyNumberFormat="1" applyFont="1" applyBorder="1" applyAlignment="1">
      <alignment horizontal="center"/>
    </xf>
    <xf numFmtId="0" fontId="71" fillId="0" borderId="27" xfId="0" applyFont="1" applyBorder="1" applyAlignment="1">
      <alignment horizontal="center"/>
    </xf>
    <xf numFmtId="0" fontId="71" fillId="0" borderId="54" xfId="0" applyFont="1" applyBorder="1" applyAlignment="1">
      <alignment horizontal="center"/>
    </xf>
    <xf numFmtId="2" fontId="7" fillId="10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1" xfId="2" applyNumberFormat="1" applyFont="1" applyFill="1" applyBorder="1" applyAlignment="1">
      <alignment horizontal="center"/>
    </xf>
    <xf numFmtId="0" fontId="17" fillId="6" borderId="27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6" borderId="5" xfId="2" applyNumberFormat="1" applyFont="1" applyFill="1" applyBorder="1" applyAlignment="1">
      <alignment horizontal="center"/>
    </xf>
    <xf numFmtId="0" fontId="19" fillId="6" borderId="56" xfId="2" applyNumberFormat="1" applyFont="1" applyFill="1" applyBorder="1" applyAlignment="1">
      <alignment horizontal="center"/>
    </xf>
    <xf numFmtId="0" fontId="16" fillId="10" borderId="0" xfId="2" applyNumberFormat="1" applyFont="1" applyFill="1" applyBorder="1" applyAlignment="1">
      <alignment horizontal="center"/>
    </xf>
    <xf numFmtId="0" fontId="19" fillId="10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0" fillId="10" borderId="79" xfId="2" applyFont="1" applyFill="1" applyBorder="1" applyAlignment="1">
      <alignment horizontal="center"/>
    </xf>
    <xf numFmtId="164" fontId="100" fillId="10" borderId="80" xfId="2" applyFont="1" applyFill="1" applyBorder="1" applyAlignment="1">
      <alignment horizontal="center"/>
    </xf>
    <xf numFmtId="164" fontId="100" fillId="10" borderId="81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164" fontId="87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8" xfId="2" applyNumberFormat="1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center"/>
    </xf>
    <xf numFmtId="0" fontId="19" fillId="6" borderId="53" xfId="2" applyNumberFormat="1" applyFont="1" applyFill="1" applyBorder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2" fontId="13" fillId="6" borderId="11" xfId="2" applyNumberFormat="1" applyFont="1" applyFill="1" applyBorder="1" applyAlignment="1">
      <alignment horizontal="center"/>
    </xf>
    <xf numFmtId="0" fontId="74" fillId="6" borderId="11" xfId="2" applyNumberFormat="1" applyFont="1" applyFill="1" applyBorder="1" applyAlignment="1">
      <alignment horizontal="center"/>
    </xf>
    <xf numFmtId="0" fontId="49" fillId="10" borderId="0" xfId="2" applyNumberFormat="1" applyFont="1" applyFill="1" applyBorder="1" applyAlignment="1">
      <alignment horizontal="center"/>
    </xf>
    <xf numFmtId="2" fontId="13" fillId="6" borderId="62" xfId="0" applyNumberFormat="1" applyFont="1" applyFill="1" applyBorder="1" applyAlignment="1">
      <alignment horizontal="center"/>
    </xf>
    <xf numFmtId="2" fontId="13" fillId="6" borderId="25" xfId="0" applyNumberFormat="1" applyFont="1" applyFill="1" applyBorder="1" applyAlignment="1">
      <alignment horizontal="center"/>
    </xf>
    <xf numFmtId="0" fontId="19" fillId="6" borderId="62" xfId="0" applyFont="1" applyFill="1" applyBorder="1" applyAlignment="1">
      <alignment horizontal="center"/>
    </xf>
    <xf numFmtId="0" fontId="19" fillId="6" borderId="117" xfId="0" applyFont="1" applyFill="1" applyBorder="1" applyAlignment="1">
      <alignment horizontal="center"/>
    </xf>
    <xf numFmtId="0" fontId="19" fillId="6" borderId="25" xfId="0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4" fillId="6" borderId="12" xfId="2" applyNumberFormat="1" applyFont="1" applyFill="1" applyBorder="1" applyAlignment="1">
      <alignment horizontal="left"/>
    </xf>
    <xf numFmtId="0" fontId="14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9" fillId="6" borderId="2" xfId="2" applyNumberFormat="1" applyFont="1" applyFill="1" applyBorder="1" applyAlignment="1">
      <alignment horizontal="left"/>
    </xf>
    <xf numFmtId="0" fontId="9" fillId="6" borderId="12" xfId="2" applyNumberFormat="1" applyFont="1" applyFill="1" applyBorder="1" applyAlignment="1">
      <alignment horizontal="left"/>
    </xf>
    <xf numFmtId="0" fontId="9" fillId="6" borderId="3" xfId="2" applyNumberFormat="1" applyFont="1" applyFill="1" applyBorder="1" applyAlignment="1">
      <alignment horizontal="left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7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5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14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0" fillId="0" borderId="65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0" fillId="0" borderId="67" xfId="0" applyFont="1" applyBorder="1"/>
    <xf numFmtId="0" fontId="90" fillId="0" borderId="0" xfId="0" applyFont="1"/>
    <xf numFmtId="0" fontId="16" fillId="0" borderId="11" xfId="0" applyFont="1" applyBorder="1" applyAlignment="1">
      <alignment horizontal="center"/>
    </xf>
    <xf numFmtId="0" fontId="90" fillId="0" borderId="67" xfId="0" applyFont="1" applyBorder="1" applyAlignment="1">
      <alignment horizontal="left"/>
    </xf>
    <xf numFmtId="0" fontId="90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57" fillId="8" borderId="0" xfId="0" applyFont="1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0" fillId="6" borderId="67" xfId="0" applyFont="1" applyFill="1" applyBorder="1"/>
    <xf numFmtId="0" fontId="90" fillId="6" borderId="0" xfId="0" applyFont="1" applyFill="1"/>
    <xf numFmtId="0" fontId="90" fillId="6" borderId="21" xfId="0" applyFont="1" applyFill="1" applyBorder="1"/>
    <xf numFmtId="0" fontId="90" fillId="6" borderId="55" xfId="0" applyFont="1" applyFill="1" applyBorder="1"/>
    <xf numFmtId="0" fontId="90" fillId="6" borderId="5" xfId="0" applyFont="1" applyFill="1" applyBorder="1"/>
    <xf numFmtId="0" fontId="91" fillId="0" borderId="11" xfId="0" applyFont="1" applyBorder="1" applyAlignment="1">
      <alignment horizontal="center"/>
    </xf>
    <xf numFmtId="0" fontId="92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3" fillId="6" borderId="0" xfId="0" applyFont="1" applyFill="1" applyAlignment="1">
      <alignment horizontal="center"/>
    </xf>
    <xf numFmtId="1" fontId="12" fillId="0" borderId="27" xfId="2" applyNumberFormat="1" applyFont="1" applyBorder="1" applyAlignment="1">
      <alignment horizontal="center"/>
    </xf>
    <xf numFmtId="1" fontId="12" fillId="0" borderId="54" xfId="2" applyNumberFormat="1" applyFont="1" applyBorder="1" applyAlignment="1">
      <alignment horizontal="center"/>
    </xf>
    <xf numFmtId="1" fontId="19" fillId="6" borderId="15" xfId="2" applyNumberFormat="1" applyFont="1" applyFill="1" applyBorder="1" applyAlignment="1">
      <alignment horizontal="center"/>
    </xf>
    <xf numFmtId="1" fontId="19" fillId="6" borderId="84" xfId="2" applyNumberFormat="1" applyFont="1" applyFill="1" applyBorder="1" applyAlignment="1">
      <alignment horizontal="center"/>
    </xf>
    <xf numFmtId="0" fontId="9" fillId="6" borderId="46" xfId="2" applyNumberFormat="1" applyFont="1" applyFill="1" applyBorder="1" applyAlignment="1">
      <alignment horizontal="left"/>
    </xf>
    <xf numFmtId="0" fontId="10" fillId="6" borderId="5" xfId="2" applyNumberFormat="1" applyFont="1" applyFill="1" applyBorder="1"/>
    <xf numFmtId="0" fontId="88" fillId="0" borderId="118" xfId="0" applyFont="1" applyBorder="1" applyAlignment="1">
      <alignment horizontal="center"/>
    </xf>
    <xf numFmtId="0" fontId="88" fillId="6" borderId="16" xfId="2" applyNumberFormat="1" applyFont="1" applyFill="1" applyBorder="1" applyAlignment="1">
      <alignment horizontal="center"/>
    </xf>
    <xf numFmtId="0" fontId="88" fillId="6" borderId="16" xfId="0" applyFont="1" applyFill="1" applyBorder="1" applyAlignment="1">
      <alignment horizontal="center"/>
    </xf>
    <xf numFmtId="0" fontId="89" fillId="6" borderId="16" xfId="0" applyFont="1" applyFill="1" applyBorder="1" applyAlignment="1">
      <alignment horizontal="center"/>
    </xf>
    <xf numFmtId="164" fontId="41" fillId="6" borderId="16" xfId="2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121920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H147" sqref="H147"/>
    </sheetView>
  </sheetViews>
  <sheetFormatPr defaultRowHeight="14.4"/>
  <sheetData>
    <row r="1" spans="1:66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</row>
    <row r="2" spans="1:66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</row>
    <row r="3" spans="1:66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</row>
    <row r="4" spans="1:66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</row>
    <row r="5" spans="1:66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</row>
    <row r="6" spans="1:66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</row>
    <row r="7" spans="1:66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</row>
    <row r="8" spans="1:66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</row>
    <row r="9" spans="1:66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</row>
    <row r="10" spans="1:66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</row>
    <row r="11" spans="1:66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</row>
    <row r="12" spans="1:66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</row>
    <row r="13" spans="1:66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</row>
    <row r="14" spans="1:66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</row>
    <row r="15" spans="1:66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</row>
    <row r="16" spans="1:66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</row>
    <row r="17" spans="1:66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</row>
    <row r="18" spans="1:66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</row>
    <row r="19" spans="1:66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</row>
    <row r="20" spans="1:66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</row>
    <row r="21" spans="1:66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</row>
    <row r="22" spans="1:66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</row>
    <row r="23" spans="1:66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</row>
    <row r="24" spans="1:66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</row>
    <row r="25" spans="1:66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</row>
    <row r="26" spans="1:66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</row>
    <row r="27" spans="1:66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</row>
    <row r="28" spans="1:66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</row>
    <row r="29" spans="1:66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</row>
    <row r="30" spans="1:66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</row>
    <row r="31" spans="1:66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</row>
    <row r="32" spans="1:66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</row>
    <row r="33" spans="1:66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</row>
    <row r="34" spans="1:66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</row>
    <row r="35" spans="1:66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</row>
    <row r="36" spans="1:66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</row>
    <row r="37" spans="1:66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</row>
    <row r="38" spans="1:66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</row>
    <row r="39" spans="1:66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</row>
    <row r="40" spans="1:66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</row>
    <row r="41" spans="1:66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</row>
    <row r="42" spans="1:66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</row>
    <row r="43" spans="1:66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</row>
    <row r="44" spans="1:66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</row>
    <row r="45" spans="1:66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</row>
    <row r="46" spans="1:66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</row>
    <row r="47" spans="1:66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</row>
    <row r="48" spans="1:66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</row>
    <row r="49" spans="1:66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</row>
    <row r="50" spans="1:66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</row>
    <row r="51" spans="1:66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</row>
    <row r="52" spans="1:66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</row>
    <row r="53" spans="1:66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</row>
    <row r="54" spans="1:66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</row>
    <row r="55" spans="1:66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</row>
    <row r="56" spans="1:66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</row>
    <row r="57" spans="1:66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</row>
    <row r="58" spans="1:66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</row>
    <row r="59" spans="1:66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</row>
    <row r="60" spans="1:66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</row>
    <row r="61" spans="1:66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</row>
    <row r="62" spans="1:66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</row>
    <row r="63" spans="1:66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</row>
    <row r="64" spans="1:66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</row>
    <row r="65" spans="1:66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</row>
    <row r="66" spans="1:66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</row>
    <row r="67" spans="1:66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</row>
    <row r="68" spans="1:66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</row>
    <row r="69" spans="1:66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</row>
    <row r="70" spans="1:66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</row>
    <row r="71" spans="1:66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</row>
    <row r="72" spans="1:66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</row>
    <row r="73" spans="1:66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</row>
    <row r="74" spans="1:66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</row>
    <row r="75" spans="1:66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</row>
    <row r="76" spans="1:66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</row>
    <row r="77" spans="1:66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</row>
    <row r="78" spans="1:66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</row>
    <row r="79" spans="1:66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</row>
    <row r="80" spans="1:66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</row>
    <row r="81" spans="1:66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</row>
    <row r="82" spans="1:66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</row>
    <row r="83" spans="1:66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</row>
    <row r="84" spans="1:66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</row>
    <row r="85" spans="1:66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</row>
    <row r="86" spans="1:66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</row>
    <row r="87" spans="1:66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</row>
    <row r="88" spans="1:66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</row>
    <row r="89" spans="1:66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</row>
    <row r="90" spans="1:66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</row>
    <row r="91" spans="1:66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</row>
    <row r="92" spans="1:66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</row>
    <row r="93" spans="1:66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</row>
    <row r="94" spans="1:66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</row>
    <row r="95" spans="1:66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</row>
    <row r="96" spans="1:66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</row>
    <row r="97" spans="1:66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</row>
    <row r="98" spans="1:66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</row>
    <row r="99" spans="1:66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</row>
    <row r="100" spans="1:66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</row>
    <row r="101" spans="1:66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</row>
    <row r="102" spans="1:66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</row>
    <row r="103" spans="1:66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</row>
    <row r="104" spans="1:66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</row>
    <row r="105" spans="1:66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</row>
    <row r="106" spans="1:66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</row>
    <row r="107" spans="1:66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</row>
    <row r="108" spans="1:66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</row>
    <row r="109" spans="1:66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</row>
    <row r="110" spans="1:66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</row>
    <row r="111" spans="1:66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</row>
    <row r="112" spans="1:66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</row>
    <row r="113" spans="1:66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</row>
    <row r="114" spans="1:66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</row>
    <row r="115" spans="1:66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</row>
    <row r="116" spans="1:66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</row>
    <row r="117" spans="1:66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</row>
    <row r="118" spans="1:66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</row>
    <row r="119" spans="1:66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</row>
    <row r="120" spans="1:66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</row>
    <row r="121" spans="1:66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</row>
    <row r="122" spans="1:66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</row>
    <row r="123" spans="1:66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</row>
    <row r="124" spans="1:66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</row>
    <row r="125" spans="1:66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</row>
    <row r="126" spans="1:66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</row>
    <row r="127" spans="1:66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</row>
    <row r="128" spans="1:66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</row>
    <row r="129" spans="1:66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</row>
    <row r="130" spans="1:66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</row>
    <row r="131" spans="1:66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</row>
    <row r="132" spans="1:66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</row>
    <row r="133" spans="1:66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</row>
    <row r="134" spans="1:66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</row>
    <row r="135" spans="1:66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</row>
    <row r="136" spans="1:66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</row>
    <row r="137" spans="1:66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</row>
    <row r="138" spans="1:66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</row>
    <row r="139" spans="1:66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</row>
    <row r="140" spans="1:66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</row>
    <row r="141" spans="1:66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</row>
    <row r="142" spans="1:66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</row>
    <row r="143" spans="1:66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</row>
    <row r="144" spans="1:66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Q30" sqref="Q30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46"/>
      <c r="B1" s="146"/>
      <c r="C1" s="146"/>
      <c r="D1" s="146"/>
      <c r="E1" s="146"/>
      <c r="F1" s="38" t="s">
        <v>18</v>
      </c>
      <c r="G1" s="405" t="s">
        <v>88</v>
      </c>
      <c r="H1" s="405"/>
      <c r="I1" s="405"/>
      <c r="J1" s="405"/>
      <c r="K1" s="405"/>
      <c r="L1" s="405"/>
      <c r="M1" s="405"/>
      <c r="N1" s="405"/>
      <c r="O1" s="405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</row>
    <row r="2" spans="1:27" ht="19.8" thickTop="1" thickBot="1">
      <c r="A2" s="146"/>
      <c r="B2" s="146"/>
      <c r="C2" s="146"/>
      <c r="D2" s="146"/>
      <c r="E2" s="146"/>
      <c r="F2" s="39"/>
      <c r="G2" s="53" t="s">
        <v>59</v>
      </c>
      <c r="H2" s="48"/>
      <c r="I2" s="445" t="s">
        <v>1</v>
      </c>
      <c r="J2" s="446"/>
      <c r="K2" s="444" t="s">
        <v>12</v>
      </c>
      <c r="L2" s="444"/>
      <c r="M2" s="425" t="s">
        <v>6</v>
      </c>
      <c r="N2" s="426"/>
      <c r="O2" s="42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</row>
    <row r="3" spans="1:27" ht="18.600000000000001">
      <c r="A3" s="146"/>
      <c r="B3" s="146"/>
      <c r="C3" s="146"/>
      <c r="D3" s="146"/>
      <c r="E3" s="146"/>
      <c r="F3" s="289">
        <v>1</v>
      </c>
      <c r="G3" s="213" t="s">
        <v>25</v>
      </c>
      <c r="H3" s="214"/>
      <c r="I3" s="413">
        <v>2851</v>
      </c>
      <c r="J3" s="414">
        <v>2851</v>
      </c>
      <c r="K3" s="447">
        <v>142.55000000000001</v>
      </c>
      <c r="L3" s="448">
        <v>142.55000000000001</v>
      </c>
      <c r="M3" s="407">
        <v>27</v>
      </c>
      <c r="N3" s="408">
        <v>27</v>
      </c>
      <c r="O3" s="1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</row>
    <row r="4" spans="1:27" ht="18.600000000000001">
      <c r="A4" s="146"/>
      <c r="B4" s="146"/>
      <c r="C4" s="146"/>
      <c r="D4" s="146"/>
      <c r="E4" s="146"/>
      <c r="F4" s="289">
        <v>2</v>
      </c>
      <c r="G4" s="215" t="s">
        <v>61</v>
      </c>
      <c r="H4" s="216"/>
      <c r="I4" s="415">
        <v>2768</v>
      </c>
      <c r="J4" s="416">
        <v>2768</v>
      </c>
      <c r="K4" s="423">
        <v>138.4</v>
      </c>
      <c r="L4" s="424">
        <v>138.4</v>
      </c>
      <c r="M4" s="409">
        <v>25</v>
      </c>
      <c r="N4" s="410">
        <v>25</v>
      </c>
      <c r="O4" s="17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</row>
    <row r="5" spans="1:27" ht="18.600000000000001">
      <c r="A5" s="146"/>
      <c r="B5" s="146"/>
      <c r="C5" s="146"/>
      <c r="D5" s="146"/>
      <c r="E5" s="146"/>
      <c r="F5" s="289">
        <v>3</v>
      </c>
      <c r="G5" s="215" t="s">
        <v>56</v>
      </c>
      <c r="H5" s="216"/>
      <c r="I5" s="415">
        <v>2762</v>
      </c>
      <c r="J5" s="416">
        <v>2762</v>
      </c>
      <c r="K5" s="423">
        <v>138.1</v>
      </c>
      <c r="L5" s="424">
        <v>138.1</v>
      </c>
      <c r="M5" s="409">
        <v>24</v>
      </c>
      <c r="N5" s="410">
        <v>24</v>
      </c>
      <c r="O5" s="17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</row>
    <row r="6" spans="1:27" ht="18.600000000000001">
      <c r="A6" s="146"/>
      <c r="B6" s="146"/>
      <c r="C6" s="146"/>
      <c r="D6" s="146"/>
      <c r="E6" s="146"/>
      <c r="F6" s="289">
        <v>4</v>
      </c>
      <c r="G6" s="215" t="s">
        <v>27</v>
      </c>
      <c r="H6" s="216"/>
      <c r="I6" s="415">
        <v>2666</v>
      </c>
      <c r="J6" s="416">
        <v>2666</v>
      </c>
      <c r="K6" s="423">
        <v>133.30000000000001</v>
      </c>
      <c r="L6" s="424">
        <v>133.30000000000001</v>
      </c>
      <c r="M6" s="409">
        <v>20</v>
      </c>
      <c r="N6" s="410">
        <v>20</v>
      </c>
      <c r="O6" s="17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</row>
    <row r="7" spans="1:27" ht="18.600000000000001">
      <c r="A7" s="146"/>
      <c r="B7" s="146"/>
      <c r="C7" s="146"/>
      <c r="D7" s="146"/>
      <c r="E7" s="146"/>
      <c r="F7" s="289">
        <v>5</v>
      </c>
      <c r="G7" s="215" t="s">
        <v>30</v>
      </c>
      <c r="H7" s="216"/>
      <c r="I7" s="417">
        <v>2778</v>
      </c>
      <c r="J7" s="418">
        <v>2778</v>
      </c>
      <c r="K7" s="423">
        <v>138.9</v>
      </c>
      <c r="L7" s="424">
        <v>138.9</v>
      </c>
      <c r="M7" s="409">
        <v>19</v>
      </c>
      <c r="N7" s="410">
        <v>19</v>
      </c>
      <c r="O7" s="17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</row>
    <row r="8" spans="1:27" ht="18.600000000000001">
      <c r="A8" s="146"/>
      <c r="B8" s="146"/>
      <c r="C8" s="146"/>
      <c r="D8" s="146"/>
      <c r="E8" s="146"/>
      <c r="F8" s="289">
        <v>6</v>
      </c>
      <c r="G8" s="217" t="s">
        <v>85</v>
      </c>
      <c r="H8" s="218"/>
      <c r="I8" s="415">
        <v>2653</v>
      </c>
      <c r="J8" s="416">
        <v>2653</v>
      </c>
      <c r="K8" s="423">
        <v>132.65</v>
      </c>
      <c r="L8" s="424">
        <v>132.65</v>
      </c>
      <c r="M8" s="409">
        <v>17</v>
      </c>
      <c r="N8" s="410">
        <v>17</v>
      </c>
      <c r="O8" s="17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</row>
    <row r="9" spans="1:27" ht="18.600000000000001">
      <c r="A9" s="146"/>
      <c r="B9" s="146"/>
      <c r="C9" s="146"/>
      <c r="D9" s="146"/>
      <c r="E9" s="146"/>
      <c r="F9" s="289">
        <v>7</v>
      </c>
      <c r="G9" s="215" t="s">
        <v>26</v>
      </c>
      <c r="H9" s="216"/>
      <c r="I9" s="415">
        <v>2662</v>
      </c>
      <c r="J9" s="416">
        <v>2662</v>
      </c>
      <c r="K9" s="423">
        <v>133.1</v>
      </c>
      <c r="L9" s="424">
        <v>133.1</v>
      </c>
      <c r="M9" s="409">
        <v>16</v>
      </c>
      <c r="N9" s="410">
        <v>16</v>
      </c>
      <c r="O9" s="17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</row>
    <row r="10" spans="1:27" ht="18.600000000000001">
      <c r="A10" s="146"/>
      <c r="B10" s="146"/>
      <c r="C10" s="146"/>
      <c r="D10" s="146"/>
      <c r="E10" s="146"/>
      <c r="F10" s="289">
        <v>8</v>
      </c>
      <c r="G10" s="215" t="s">
        <v>28</v>
      </c>
      <c r="H10" s="216"/>
      <c r="I10" s="419">
        <v>0</v>
      </c>
      <c r="J10" s="420">
        <v>0</v>
      </c>
      <c r="K10" s="433">
        <v>0</v>
      </c>
      <c r="L10" s="434">
        <v>0</v>
      </c>
      <c r="M10" s="438">
        <v>0</v>
      </c>
      <c r="N10" s="439">
        <v>0</v>
      </c>
      <c r="O10" s="17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</row>
    <row r="11" spans="1:27" ht="18.600000000000001">
      <c r="A11" s="146"/>
      <c r="B11" s="146"/>
      <c r="C11" s="146"/>
      <c r="D11" s="146"/>
      <c r="E11" s="146"/>
      <c r="F11" s="289">
        <v>9</v>
      </c>
      <c r="G11" s="317" t="s">
        <v>57</v>
      </c>
      <c r="H11" s="318"/>
      <c r="I11" s="401">
        <v>0</v>
      </c>
      <c r="J11" s="402">
        <v>0</v>
      </c>
      <c r="K11" s="403">
        <v>0</v>
      </c>
      <c r="L11" s="404">
        <v>0</v>
      </c>
      <c r="M11" s="706">
        <v>0</v>
      </c>
      <c r="N11" s="707">
        <v>0</v>
      </c>
      <c r="O11" s="17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</row>
    <row r="12" spans="1:27" ht="19.2" thickBot="1">
      <c r="A12" s="146"/>
      <c r="B12" s="146"/>
      <c r="C12" s="146"/>
      <c r="D12" s="146"/>
      <c r="E12" s="146"/>
      <c r="F12" s="289">
        <v>10</v>
      </c>
      <c r="G12" s="219" t="s">
        <v>29</v>
      </c>
      <c r="H12" s="220"/>
      <c r="I12" s="421">
        <v>0</v>
      </c>
      <c r="J12" s="422">
        <v>0</v>
      </c>
      <c r="K12" s="411">
        <v>0</v>
      </c>
      <c r="L12" s="412">
        <v>0</v>
      </c>
      <c r="M12" s="478">
        <v>0</v>
      </c>
      <c r="N12" s="479">
        <v>0</v>
      </c>
      <c r="O12" s="17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</row>
    <row r="13" spans="1:27" ht="19.2" thickBot="1">
      <c r="A13" s="146"/>
      <c r="B13" s="146"/>
      <c r="C13" s="146"/>
      <c r="D13" s="146"/>
      <c r="E13" s="146"/>
      <c r="F13" s="291"/>
      <c r="G13" s="406"/>
      <c r="H13" s="406"/>
      <c r="I13" s="40"/>
      <c r="J13" s="6"/>
      <c r="K13" s="442"/>
      <c r="L13" s="442"/>
      <c r="M13" s="443"/>
      <c r="N13" s="443"/>
      <c r="O13" s="17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</row>
    <row r="14" spans="1:27" ht="19.8" thickTop="1" thickBot="1">
      <c r="A14" s="146"/>
      <c r="B14" s="146"/>
      <c r="C14" s="146"/>
      <c r="D14" s="146"/>
      <c r="E14" s="146"/>
      <c r="F14" s="43"/>
      <c r="G14" s="300" t="s">
        <v>0</v>
      </c>
      <c r="H14" s="47"/>
      <c r="I14" s="462" t="s">
        <v>1</v>
      </c>
      <c r="J14" s="463"/>
      <c r="K14" s="444" t="s">
        <v>12</v>
      </c>
      <c r="L14" s="444"/>
      <c r="M14" s="456" t="s">
        <v>6</v>
      </c>
      <c r="N14" s="457"/>
      <c r="O14" s="42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</row>
    <row r="15" spans="1:27" ht="18.600000000000001">
      <c r="A15" s="146"/>
      <c r="B15" s="146"/>
      <c r="C15" s="146"/>
      <c r="D15" s="146"/>
      <c r="E15" s="146"/>
      <c r="F15" s="289">
        <v>1</v>
      </c>
      <c r="G15" s="221" t="s">
        <v>13</v>
      </c>
      <c r="H15" s="222"/>
      <c r="I15" s="460">
        <v>2609</v>
      </c>
      <c r="J15" s="461">
        <v>2609</v>
      </c>
      <c r="K15" s="466">
        <v>130.44999999999999</v>
      </c>
      <c r="L15" s="467">
        <v>130.44999999999999</v>
      </c>
      <c r="M15" s="435">
        <v>27</v>
      </c>
      <c r="N15" s="436">
        <v>27</v>
      </c>
      <c r="O15" s="1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</row>
    <row r="16" spans="1:27" ht="18.600000000000001">
      <c r="A16" s="146"/>
      <c r="B16" s="146"/>
      <c r="C16" s="146"/>
      <c r="D16" s="146"/>
      <c r="E16" s="146"/>
      <c r="F16" s="289">
        <v>2</v>
      </c>
      <c r="G16" s="215" t="s">
        <v>32</v>
      </c>
      <c r="H16" s="216"/>
      <c r="I16" s="415">
        <v>2496</v>
      </c>
      <c r="J16" s="416">
        <v>2496</v>
      </c>
      <c r="K16" s="427">
        <v>124.8</v>
      </c>
      <c r="L16" s="428">
        <v>124.8</v>
      </c>
      <c r="M16" s="429">
        <v>25</v>
      </c>
      <c r="N16" s="430">
        <v>25</v>
      </c>
      <c r="O16" s="1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</row>
    <row r="17" spans="1:27" ht="18.600000000000001">
      <c r="A17" s="146"/>
      <c r="B17" s="146"/>
      <c r="C17" s="146"/>
      <c r="D17" s="146"/>
      <c r="E17" s="146"/>
      <c r="F17" s="289">
        <v>3</v>
      </c>
      <c r="G17" s="215" t="s">
        <v>31</v>
      </c>
      <c r="H17" s="216"/>
      <c r="I17" s="415">
        <v>2458</v>
      </c>
      <c r="J17" s="416">
        <v>2458</v>
      </c>
      <c r="K17" s="427">
        <v>122.9</v>
      </c>
      <c r="L17" s="428">
        <v>122.9</v>
      </c>
      <c r="M17" s="429">
        <v>24</v>
      </c>
      <c r="N17" s="430">
        <v>24</v>
      </c>
      <c r="O17" s="1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</row>
    <row r="18" spans="1:27" ht="18.600000000000001">
      <c r="A18" s="146"/>
      <c r="B18" s="146"/>
      <c r="C18" s="146"/>
      <c r="D18" s="146"/>
      <c r="E18" s="146"/>
      <c r="F18" s="289">
        <v>4</v>
      </c>
      <c r="G18" s="215" t="s">
        <v>24</v>
      </c>
      <c r="H18" s="216"/>
      <c r="I18" s="415">
        <v>2664</v>
      </c>
      <c r="J18" s="416">
        <v>2664</v>
      </c>
      <c r="K18" s="427">
        <v>133.19999999999999</v>
      </c>
      <c r="L18" s="428">
        <v>133.19999999999999</v>
      </c>
      <c r="M18" s="429">
        <v>21</v>
      </c>
      <c r="N18" s="430">
        <v>21</v>
      </c>
      <c r="O18" s="1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</row>
    <row r="19" spans="1:27" ht="18.600000000000001">
      <c r="A19" s="146"/>
      <c r="B19" s="146"/>
      <c r="C19" s="146"/>
      <c r="D19" s="146"/>
      <c r="E19" s="146"/>
      <c r="F19" s="289">
        <v>5</v>
      </c>
      <c r="G19" s="215" t="s">
        <v>5</v>
      </c>
      <c r="H19" s="216"/>
      <c r="I19" s="417">
        <v>2367</v>
      </c>
      <c r="J19" s="418">
        <v>2367</v>
      </c>
      <c r="K19" s="427">
        <v>118.35</v>
      </c>
      <c r="L19" s="428">
        <v>118.35</v>
      </c>
      <c r="M19" s="429">
        <v>18</v>
      </c>
      <c r="N19" s="430">
        <v>18</v>
      </c>
      <c r="O19" s="1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</row>
    <row r="20" spans="1:27" ht="18.600000000000001">
      <c r="A20" s="146"/>
      <c r="B20" s="146"/>
      <c r="C20" s="146"/>
      <c r="D20" s="146"/>
      <c r="E20" s="146"/>
      <c r="F20" s="289">
        <v>6</v>
      </c>
      <c r="G20" s="215" t="s">
        <v>33</v>
      </c>
      <c r="H20" s="216"/>
      <c r="I20" s="417">
        <v>2496</v>
      </c>
      <c r="J20" s="418">
        <v>2496</v>
      </c>
      <c r="K20" s="427">
        <v>124.8</v>
      </c>
      <c r="L20" s="428">
        <v>124.8</v>
      </c>
      <c r="M20" s="429">
        <v>16</v>
      </c>
      <c r="N20" s="430">
        <v>16</v>
      </c>
      <c r="O20" s="1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</row>
    <row r="21" spans="1:27" ht="18.600000000000001">
      <c r="A21" s="146"/>
      <c r="B21" s="146"/>
      <c r="C21" s="146"/>
      <c r="D21" s="146"/>
      <c r="E21" s="146"/>
      <c r="F21" s="289">
        <v>7</v>
      </c>
      <c r="G21" s="215" t="s">
        <v>68</v>
      </c>
      <c r="H21" s="216"/>
      <c r="I21" s="415">
        <v>2417</v>
      </c>
      <c r="J21" s="416">
        <v>2417</v>
      </c>
      <c r="K21" s="427">
        <v>120.85</v>
      </c>
      <c r="L21" s="428">
        <v>120.85</v>
      </c>
      <c r="M21" s="429">
        <v>16</v>
      </c>
      <c r="N21" s="430">
        <v>16</v>
      </c>
      <c r="O21" s="1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</row>
    <row r="22" spans="1:27" ht="18.600000000000001">
      <c r="A22" s="146"/>
      <c r="B22" s="146"/>
      <c r="C22" s="146"/>
      <c r="D22" s="146"/>
      <c r="E22" s="146"/>
      <c r="F22" s="289">
        <v>8</v>
      </c>
      <c r="G22" s="215" t="s">
        <v>3</v>
      </c>
      <c r="H22" s="216"/>
      <c r="I22" s="419">
        <v>2273</v>
      </c>
      <c r="J22" s="453">
        <v>2273</v>
      </c>
      <c r="K22" s="464">
        <v>113.65</v>
      </c>
      <c r="L22" s="465">
        <v>113.65</v>
      </c>
      <c r="M22" s="431">
        <v>15</v>
      </c>
      <c r="N22" s="432">
        <v>15</v>
      </c>
      <c r="O22" s="1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</row>
    <row r="23" spans="1:27" ht="18.600000000000001">
      <c r="A23" s="146"/>
      <c r="B23" s="146"/>
      <c r="C23" s="146"/>
      <c r="D23" s="146"/>
      <c r="E23" s="146"/>
      <c r="F23" s="289">
        <v>9</v>
      </c>
      <c r="G23" s="223" t="s">
        <v>43</v>
      </c>
      <c r="H23" s="224"/>
      <c r="I23" s="454">
        <v>2310</v>
      </c>
      <c r="J23" s="455">
        <v>2310</v>
      </c>
      <c r="K23" s="458">
        <v>115.5</v>
      </c>
      <c r="L23" s="459">
        <v>115.5</v>
      </c>
      <c r="M23" s="708">
        <v>14</v>
      </c>
      <c r="N23" s="709">
        <v>14</v>
      </c>
      <c r="O23" s="1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</row>
    <row r="24" spans="1:27" ht="19.2" thickBot="1">
      <c r="A24" s="146"/>
      <c r="B24" s="146"/>
      <c r="C24" s="146"/>
      <c r="D24" s="146"/>
      <c r="E24" s="146"/>
      <c r="F24" s="289">
        <v>10</v>
      </c>
      <c r="G24" s="225" t="s">
        <v>42</v>
      </c>
      <c r="H24" s="226"/>
      <c r="I24" s="474">
        <v>0</v>
      </c>
      <c r="J24" s="475">
        <v>0</v>
      </c>
      <c r="K24" s="476">
        <v>0</v>
      </c>
      <c r="L24" s="477">
        <v>0</v>
      </c>
      <c r="M24" s="440">
        <v>0</v>
      </c>
      <c r="N24" s="441">
        <v>0</v>
      </c>
      <c r="O24" s="1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</row>
    <row r="25" spans="1:27" ht="19.2" thickBot="1">
      <c r="A25" s="146"/>
      <c r="B25" s="146"/>
      <c r="C25" s="146"/>
      <c r="D25" s="146"/>
      <c r="E25" s="146"/>
      <c r="F25" s="289"/>
      <c r="G25" s="5"/>
      <c r="H25" s="5"/>
      <c r="I25" s="4"/>
      <c r="J25" s="6"/>
      <c r="K25" s="11"/>
      <c r="L25" s="6"/>
      <c r="M25" s="43"/>
      <c r="N25" s="4"/>
      <c r="O25" s="1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</row>
    <row r="26" spans="1:27" ht="19.8" thickTop="1" thickBot="1">
      <c r="A26" s="146"/>
      <c r="B26" s="146"/>
      <c r="C26" s="146"/>
      <c r="D26" s="146"/>
      <c r="E26" s="146"/>
      <c r="F26" s="292"/>
      <c r="G26" s="301" t="s">
        <v>7</v>
      </c>
      <c r="H26" s="83"/>
      <c r="I26" s="468" t="s">
        <v>1</v>
      </c>
      <c r="J26" s="469"/>
      <c r="K26" s="444" t="s">
        <v>12</v>
      </c>
      <c r="L26" s="444"/>
      <c r="M26" s="470" t="s">
        <v>6</v>
      </c>
      <c r="N26" s="471"/>
      <c r="O26" s="1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</row>
    <row r="27" spans="1:27" ht="18.600000000000001">
      <c r="A27" s="146"/>
      <c r="B27" s="146"/>
      <c r="C27" s="146"/>
      <c r="D27" s="146"/>
      <c r="E27" s="146"/>
      <c r="F27" s="289">
        <v>1</v>
      </c>
      <c r="G27" s="221" t="s">
        <v>62</v>
      </c>
      <c r="H27" s="227"/>
      <c r="I27" s="482">
        <v>2358</v>
      </c>
      <c r="J27" s="414">
        <v>2358</v>
      </c>
      <c r="K27" s="466">
        <v>117.9</v>
      </c>
      <c r="L27" s="467">
        <v>117.9</v>
      </c>
      <c r="M27" s="435">
        <v>26</v>
      </c>
      <c r="N27" s="436">
        <v>26</v>
      </c>
      <c r="O27" s="1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</row>
    <row r="28" spans="1:27" ht="18.600000000000001">
      <c r="A28" s="146"/>
      <c r="B28" s="146"/>
      <c r="C28" s="146"/>
      <c r="D28" s="146"/>
      <c r="E28" s="146"/>
      <c r="F28" s="289">
        <v>2</v>
      </c>
      <c r="G28" s="215" t="s">
        <v>41</v>
      </c>
      <c r="H28" s="216"/>
      <c r="I28" s="415">
        <v>2145</v>
      </c>
      <c r="J28" s="416">
        <v>2145</v>
      </c>
      <c r="K28" s="427">
        <v>107.25</v>
      </c>
      <c r="L28" s="428">
        <v>107.25</v>
      </c>
      <c r="M28" s="429">
        <v>25</v>
      </c>
      <c r="N28" s="430">
        <v>25</v>
      </c>
      <c r="O28" s="1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</row>
    <row r="29" spans="1:27" ht="18.600000000000001">
      <c r="A29" s="146"/>
      <c r="B29" s="146"/>
      <c r="C29" s="146"/>
      <c r="D29" s="146"/>
      <c r="E29" s="146"/>
      <c r="F29" s="289">
        <v>3</v>
      </c>
      <c r="G29" s="215" t="s">
        <v>71</v>
      </c>
      <c r="H29" s="216"/>
      <c r="I29" s="415">
        <v>1847</v>
      </c>
      <c r="J29" s="416">
        <v>1847</v>
      </c>
      <c r="K29" s="427">
        <v>92.35</v>
      </c>
      <c r="L29" s="428">
        <v>92.35</v>
      </c>
      <c r="M29" s="429">
        <v>25</v>
      </c>
      <c r="N29" s="430">
        <v>25</v>
      </c>
      <c r="O29" s="1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</row>
    <row r="30" spans="1:27" ht="18.600000000000001">
      <c r="A30" s="146"/>
      <c r="B30" s="146"/>
      <c r="C30" s="146"/>
      <c r="D30" s="146"/>
      <c r="E30" s="146"/>
      <c r="F30" s="289">
        <v>4</v>
      </c>
      <c r="G30" s="215" t="s">
        <v>38</v>
      </c>
      <c r="H30" s="216"/>
      <c r="I30" s="415">
        <v>2138</v>
      </c>
      <c r="J30" s="416">
        <v>2138</v>
      </c>
      <c r="K30" s="427">
        <v>106.9</v>
      </c>
      <c r="L30" s="428">
        <v>106.9</v>
      </c>
      <c r="M30" s="429">
        <v>18</v>
      </c>
      <c r="N30" s="430">
        <v>18</v>
      </c>
      <c r="O30" s="1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</row>
    <row r="31" spans="1:27" ht="18.600000000000001">
      <c r="A31" s="146"/>
      <c r="B31" s="146"/>
      <c r="C31" s="146"/>
      <c r="D31" s="146"/>
      <c r="E31" s="146"/>
      <c r="F31" s="289">
        <v>5</v>
      </c>
      <c r="G31" s="215" t="s">
        <v>69</v>
      </c>
      <c r="H31" s="216"/>
      <c r="I31" s="415">
        <v>2024</v>
      </c>
      <c r="J31" s="416">
        <v>2024</v>
      </c>
      <c r="K31" s="472">
        <v>101.2</v>
      </c>
      <c r="L31" s="473">
        <v>101.2</v>
      </c>
      <c r="M31" s="429">
        <v>18</v>
      </c>
      <c r="N31" s="430">
        <v>18</v>
      </c>
      <c r="O31" s="1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</row>
    <row r="32" spans="1:27" ht="18.600000000000001">
      <c r="A32" s="146"/>
      <c r="B32" s="146"/>
      <c r="C32" s="146"/>
      <c r="D32" s="146"/>
      <c r="E32" s="146"/>
      <c r="F32" s="289">
        <v>6</v>
      </c>
      <c r="G32" s="215" t="s">
        <v>37</v>
      </c>
      <c r="H32" s="216"/>
      <c r="I32" s="415">
        <v>1901</v>
      </c>
      <c r="J32" s="416">
        <v>1901</v>
      </c>
      <c r="K32" s="472">
        <v>95.05</v>
      </c>
      <c r="L32" s="473">
        <v>95.05</v>
      </c>
      <c r="M32" s="429">
        <v>15</v>
      </c>
      <c r="N32" s="430">
        <v>15</v>
      </c>
      <c r="O32" s="1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</row>
    <row r="33" spans="1:27" ht="18.600000000000001">
      <c r="A33" s="146"/>
      <c r="B33" s="146"/>
      <c r="C33" s="146"/>
      <c r="D33" s="146"/>
      <c r="E33" s="146"/>
      <c r="F33" s="289">
        <v>7</v>
      </c>
      <c r="G33" s="228" t="s">
        <v>39</v>
      </c>
      <c r="H33" s="229"/>
      <c r="I33" s="419">
        <v>1815</v>
      </c>
      <c r="J33" s="484">
        <v>1815</v>
      </c>
      <c r="K33" s="480">
        <v>90.75</v>
      </c>
      <c r="L33" s="481">
        <v>90.75</v>
      </c>
      <c r="M33" s="449">
        <v>8</v>
      </c>
      <c r="N33" s="450">
        <v>8</v>
      </c>
      <c r="O33" s="1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</row>
    <row r="34" spans="1:27" ht="18.600000000000001">
      <c r="A34" s="146"/>
      <c r="B34" s="146"/>
      <c r="C34" s="146"/>
      <c r="D34" s="146"/>
      <c r="E34" s="146"/>
      <c r="F34" s="289">
        <v>8</v>
      </c>
      <c r="G34" s="215" t="s">
        <v>60</v>
      </c>
      <c r="H34" s="216"/>
      <c r="I34" s="498">
        <v>0</v>
      </c>
      <c r="J34" s="499">
        <v>0</v>
      </c>
      <c r="K34" s="488">
        <v>0</v>
      </c>
      <c r="L34" s="488">
        <v>0</v>
      </c>
      <c r="M34" s="451">
        <v>0</v>
      </c>
      <c r="N34" s="452">
        <v>0</v>
      </c>
      <c r="O34" s="1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</row>
    <row r="35" spans="1:27" ht="18.600000000000001">
      <c r="A35" s="146"/>
      <c r="B35" s="146"/>
      <c r="C35" s="146"/>
      <c r="D35" s="146"/>
      <c r="E35" s="146"/>
      <c r="F35" s="289">
        <v>9</v>
      </c>
      <c r="G35" s="336" t="s">
        <v>34</v>
      </c>
      <c r="H35" s="337"/>
      <c r="I35" s="500">
        <v>0</v>
      </c>
      <c r="J35" s="501">
        <v>0</v>
      </c>
      <c r="K35" s="493">
        <v>0</v>
      </c>
      <c r="L35" s="494">
        <v>0</v>
      </c>
      <c r="M35" s="495">
        <v>0</v>
      </c>
      <c r="N35" s="496">
        <v>0</v>
      </c>
      <c r="O35" s="1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</row>
    <row r="36" spans="1:27" ht="19.2" thickBot="1">
      <c r="A36" s="146"/>
      <c r="B36" s="146"/>
      <c r="C36" s="146"/>
      <c r="D36" s="146"/>
      <c r="E36" s="146"/>
      <c r="F36" s="289">
        <v>10</v>
      </c>
      <c r="G36" s="219" t="s">
        <v>36</v>
      </c>
      <c r="H36" s="338"/>
      <c r="I36" s="491">
        <v>0</v>
      </c>
      <c r="J36" s="492">
        <v>0</v>
      </c>
      <c r="K36" s="489">
        <v>0</v>
      </c>
      <c r="L36" s="490">
        <v>0</v>
      </c>
      <c r="M36" s="503">
        <v>0</v>
      </c>
      <c r="N36" s="504">
        <v>0</v>
      </c>
      <c r="O36" s="1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</row>
    <row r="37" spans="1:27" ht="18.600000000000001">
      <c r="A37" s="146"/>
      <c r="B37" s="146"/>
      <c r="C37" s="146"/>
      <c r="D37" s="146"/>
      <c r="E37" s="146"/>
      <c r="F37" s="11"/>
      <c r="G37" s="334"/>
      <c r="H37" s="335"/>
      <c r="I37" s="505"/>
      <c r="J37" s="505"/>
      <c r="K37" s="497"/>
      <c r="L37" s="497"/>
      <c r="M37" s="506"/>
      <c r="N37" s="506"/>
      <c r="O37" s="1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</row>
    <row r="38" spans="1:27" ht="18.600000000000001">
      <c r="A38" s="146"/>
      <c r="B38" s="146"/>
      <c r="C38" s="146"/>
      <c r="D38" s="146"/>
      <c r="E38" s="146"/>
      <c r="F38" s="151"/>
      <c r="G38" s="86"/>
      <c r="H38" s="75"/>
      <c r="I38" s="487"/>
      <c r="J38" s="487"/>
      <c r="K38" s="502"/>
      <c r="L38" s="502"/>
      <c r="M38" s="485"/>
      <c r="N38" s="485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</row>
    <row r="39" spans="1:27" ht="18.600000000000001">
      <c r="A39" s="146"/>
      <c r="B39" s="146"/>
      <c r="C39" s="146"/>
      <c r="D39" s="146"/>
      <c r="E39" s="146"/>
      <c r="F39" s="151"/>
      <c r="G39" s="86"/>
      <c r="H39" s="75"/>
      <c r="I39" s="486"/>
      <c r="J39" s="486"/>
      <c r="K39" s="502"/>
      <c r="L39" s="502"/>
      <c r="M39" s="485"/>
      <c r="N39" s="485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</row>
    <row r="40" spans="1:27" ht="18.600000000000001">
      <c r="A40" s="146"/>
      <c r="B40" s="146"/>
      <c r="C40" s="146"/>
      <c r="D40" s="146"/>
      <c r="E40" s="146"/>
      <c r="F40" s="151"/>
      <c r="G40" s="86"/>
      <c r="H40" s="75"/>
      <c r="I40" s="486"/>
      <c r="J40" s="486"/>
      <c r="K40" s="502"/>
      <c r="L40" s="502"/>
      <c r="M40" s="485"/>
      <c r="N40" s="485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</row>
    <row r="41" spans="1:27" ht="18.600000000000001">
      <c r="A41" s="146"/>
      <c r="B41" s="146"/>
      <c r="C41" s="146"/>
      <c r="D41" s="146"/>
      <c r="E41" s="146"/>
      <c r="F41" s="151"/>
      <c r="G41" s="86"/>
      <c r="H41" s="75"/>
      <c r="I41" s="486"/>
      <c r="J41" s="486"/>
      <c r="K41" s="483"/>
      <c r="L41" s="483"/>
      <c r="M41" s="485"/>
      <c r="N41" s="485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</row>
    <row r="42" spans="1:27" ht="18.600000000000001">
      <c r="A42" s="146"/>
      <c r="B42" s="146"/>
      <c r="C42" s="146"/>
      <c r="D42" s="146"/>
      <c r="E42" s="146"/>
      <c r="F42" s="151"/>
      <c r="G42" s="86"/>
      <c r="H42" s="75"/>
      <c r="I42" s="486"/>
      <c r="J42" s="486"/>
      <c r="K42" s="483"/>
      <c r="L42" s="483"/>
      <c r="M42" s="485"/>
      <c r="N42" s="485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</row>
    <row r="43" spans="1:27" ht="18.600000000000001">
      <c r="A43" s="146"/>
      <c r="B43" s="146"/>
      <c r="C43" s="146"/>
      <c r="D43" s="146"/>
      <c r="E43" s="146"/>
      <c r="F43" s="151"/>
      <c r="G43" s="86"/>
      <c r="H43" s="75"/>
      <c r="I43" s="486"/>
      <c r="J43" s="486"/>
      <c r="K43" s="483"/>
      <c r="L43" s="483"/>
      <c r="M43" s="485"/>
      <c r="N43" s="485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</row>
    <row r="44" spans="1:27" ht="18.600000000000001">
      <c r="A44" s="146"/>
      <c r="B44" s="146"/>
      <c r="C44" s="146"/>
      <c r="D44" s="146"/>
      <c r="E44" s="146"/>
      <c r="F44" s="151"/>
      <c r="G44" s="86"/>
      <c r="H44" s="75"/>
      <c r="I44" s="487"/>
      <c r="J44" s="487"/>
      <c r="K44" s="483"/>
      <c r="L44" s="483"/>
      <c r="M44" s="485"/>
      <c r="N44" s="485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</row>
    <row r="45" spans="1:27" ht="18.600000000000001">
      <c r="A45" s="146"/>
      <c r="B45" s="146"/>
      <c r="C45" s="146"/>
      <c r="D45" s="146"/>
      <c r="E45" s="146"/>
      <c r="F45" s="151"/>
      <c r="G45" s="86"/>
      <c r="H45" s="75"/>
      <c r="I45" s="486"/>
      <c r="J45" s="486"/>
      <c r="K45" s="483"/>
      <c r="L45" s="483"/>
      <c r="M45" s="485"/>
      <c r="N45" s="485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</row>
    <row r="46" spans="1:27" ht="18.600000000000001">
      <c r="A46" s="146"/>
      <c r="B46" s="146"/>
      <c r="C46" s="146"/>
      <c r="D46" s="146"/>
      <c r="E46" s="146"/>
      <c r="F46" s="151"/>
      <c r="G46" s="86"/>
      <c r="H46" s="75"/>
      <c r="I46" s="486"/>
      <c r="J46" s="486"/>
      <c r="K46" s="507"/>
      <c r="L46" s="507"/>
      <c r="M46" s="485"/>
      <c r="N46" s="485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</row>
    <row r="47" spans="1:27" ht="18.600000000000001">
      <c r="A47" s="146"/>
      <c r="B47" s="146"/>
      <c r="C47" s="146"/>
      <c r="D47" s="146"/>
      <c r="E47" s="146"/>
      <c r="F47" s="151"/>
      <c r="G47" s="86"/>
      <c r="H47" s="75"/>
      <c r="I47" s="486"/>
      <c r="J47" s="486"/>
      <c r="K47" s="507"/>
      <c r="L47" s="507"/>
      <c r="M47" s="485"/>
      <c r="N47" s="485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</row>
    <row r="48" spans="1:27" ht="18.600000000000001">
      <c r="A48" s="146"/>
      <c r="B48" s="146"/>
      <c r="C48" s="146"/>
      <c r="D48" s="146"/>
      <c r="E48" s="146"/>
      <c r="F48" s="74"/>
      <c r="G48" s="86"/>
      <c r="H48" s="75"/>
      <c r="I48" s="487"/>
      <c r="J48" s="487"/>
      <c r="K48" s="507"/>
      <c r="L48" s="507"/>
      <c r="M48" s="485"/>
      <c r="N48" s="485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</row>
    <row r="49" spans="1:27" ht="18.600000000000001">
      <c r="A49" s="146"/>
      <c r="B49" s="146"/>
      <c r="C49" s="146"/>
      <c r="D49" s="146"/>
      <c r="E49" s="146"/>
      <c r="F49" s="74"/>
      <c r="G49" s="75"/>
      <c r="H49" s="75"/>
      <c r="I49" s="152"/>
      <c r="J49" s="152"/>
      <c r="K49" s="153"/>
      <c r="L49" s="118"/>
      <c r="M49" s="154"/>
      <c r="N49" s="74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</row>
    <row r="50" spans="1:27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</row>
    <row r="51" spans="1:27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</row>
    <row r="52" spans="1:27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</row>
    <row r="53" spans="1:27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</row>
    <row r="54" spans="1:27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</row>
    <row r="55" spans="1:27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</row>
    <row r="56" spans="1:27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</row>
    <row r="57" spans="1:27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</row>
    <row r="58" spans="1:27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</row>
    <row r="59" spans="1:27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</row>
    <row r="60" spans="1:27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</row>
    <row r="61" spans="1:27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</row>
    <row r="62" spans="1:27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</row>
    <row r="63" spans="1:27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</row>
    <row r="64" spans="1:27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</row>
    <row r="65" spans="1:27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</row>
    <row r="66" spans="1:27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</row>
    <row r="67" spans="1:27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</row>
    <row r="68" spans="1:27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</row>
    <row r="69" spans="1:27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</row>
    <row r="70" spans="1:27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</row>
    <row r="71" spans="1:27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</row>
    <row r="72" spans="1:27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I2:J2"/>
    <mergeCell ref="K2:L2"/>
    <mergeCell ref="K3:L3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K16:L16"/>
    <mergeCell ref="K17:L17"/>
    <mergeCell ref="K18:L18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U44" sqref="U4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08" t="s">
        <v>8</v>
      </c>
      <c r="I1" s="509"/>
      <c r="J1" s="509"/>
      <c r="K1" s="37"/>
      <c r="L1" s="37"/>
      <c r="M1" s="35"/>
      <c r="N1" s="510" t="s">
        <v>9</v>
      </c>
      <c r="O1" s="509"/>
      <c r="P1" s="509"/>
      <c r="Q1" s="37"/>
      <c r="R1" s="37"/>
      <c r="S1" s="35"/>
      <c r="T1" s="508" t="s">
        <v>10</v>
      </c>
      <c r="U1" s="509"/>
      <c r="V1" s="509"/>
      <c r="W1" s="37"/>
      <c r="X1" s="37"/>
      <c r="Y1" s="35"/>
      <c r="Z1" s="508" t="s">
        <v>63</v>
      </c>
      <c r="AA1" s="509"/>
      <c r="AB1" s="509"/>
      <c r="AC1" s="37"/>
      <c r="AD1" s="37"/>
      <c r="AE1" s="1"/>
      <c r="AF1" s="1"/>
      <c r="AG1" s="156"/>
      <c r="AH1" s="156"/>
      <c r="AI1" s="156"/>
      <c r="AJ1" s="156"/>
      <c r="AK1" s="156"/>
      <c r="AL1" s="156"/>
    </row>
    <row r="2" spans="1:38" ht="21.6" thickBot="1">
      <c r="A2" s="1"/>
      <c r="B2" s="2"/>
      <c r="C2" s="50"/>
      <c r="D2" s="232" t="s">
        <v>11</v>
      </c>
      <c r="E2" s="49"/>
      <c r="F2" s="294" t="s">
        <v>16</v>
      </c>
      <c r="G2" s="51"/>
      <c r="H2" s="165">
        <v>1</v>
      </c>
      <c r="I2" s="166">
        <v>2</v>
      </c>
      <c r="J2" s="166">
        <v>3</v>
      </c>
      <c r="K2" s="166">
        <v>4</v>
      </c>
      <c r="L2" s="167">
        <v>5</v>
      </c>
      <c r="M2" s="49"/>
      <c r="N2" s="165">
        <v>6</v>
      </c>
      <c r="O2" s="166">
        <v>7</v>
      </c>
      <c r="P2" s="166">
        <v>8</v>
      </c>
      <c r="Q2" s="166">
        <v>9</v>
      </c>
      <c r="R2" s="167">
        <v>10</v>
      </c>
      <c r="S2" s="49"/>
      <c r="T2" s="165">
        <v>11</v>
      </c>
      <c r="U2" s="166">
        <v>12</v>
      </c>
      <c r="V2" s="166">
        <v>13</v>
      </c>
      <c r="W2" s="166">
        <v>14</v>
      </c>
      <c r="X2" s="167">
        <v>15</v>
      </c>
      <c r="Y2" s="49"/>
      <c r="Z2" s="165">
        <v>16</v>
      </c>
      <c r="AA2" s="166">
        <v>17</v>
      </c>
      <c r="AB2" s="166">
        <v>18</v>
      </c>
      <c r="AC2" s="166">
        <v>19</v>
      </c>
      <c r="AD2" s="167">
        <v>20</v>
      </c>
      <c r="AE2" s="1"/>
      <c r="AF2" s="1"/>
      <c r="AG2" s="156"/>
      <c r="AH2" s="156"/>
      <c r="AI2" s="156"/>
      <c r="AJ2" s="156"/>
      <c r="AK2" s="156"/>
      <c r="AL2" s="156"/>
    </row>
    <row r="3" spans="1:38" ht="18.600000000000001">
      <c r="A3" s="1"/>
      <c r="B3" s="347">
        <v>1</v>
      </c>
      <c r="C3" s="386" t="s">
        <v>25</v>
      </c>
      <c r="D3" s="233">
        <f>SUM(M3+S3+Y3+AE3)</f>
        <v>2851</v>
      </c>
      <c r="E3" s="99"/>
      <c r="F3" s="295">
        <f>SUM(D3)/20</f>
        <v>142.55000000000001</v>
      </c>
      <c r="G3" s="100"/>
      <c r="H3" s="101">
        <v>140</v>
      </c>
      <c r="I3" s="101">
        <v>132</v>
      </c>
      <c r="J3" s="101">
        <v>146</v>
      </c>
      <c r="K3" s="101">
        <v>144</v>
      </c>
      <c r="L3" s="101">
        <v>148</v>
      </c>
      <c r="M3" s="233">
        <f>SUM(H3:L3)</f>
        <v>710</v>
      </c>
      <c r="N3" s="101">
        <v>148</v>
      </c>
      <c r="O3" s="101">
        <v>144</v>
      </c>
      <c r="P3" s="101">
        <v>147</v>
      </c>
      <c r="Q3" s="101">
        <v>147</v>
      </c>
      <c r="R3" s="101">
        <v>143</v>
      </c>
      <c r="S3" s="233">
        <f>SUM(N3:R3)</f>
        <v>729</v>
      </c>
      <c r="T3" s="387">
        <v>146</v>
      </c>
      <c r="U3" s="101">
        <v>128</v>
      </c>
      <c r="V3" s="101">
        <v>144</v>
      </c>
      <c r="W3" s="101">
        <v>144</v>
      </c>
      <c r="X3" s="101">
        <v>128</v>
      </c>
      <c r="Y3" s="233">
        <f>SUM(T3:X3)</f>
        <v>690</v>
      </c>
      <c r="Z3" s="388">
        <v>147</v>
      </c>
      <c r="AA3" s="388">
        <v>146</v>
      </c>
      <c r="AB3" s="388">
        <v>140</v>
      </c>
      <c r="AC3" s="388">
        <v>144</v>
      </c>
      <c r="AD3" s="388">
        <v>145</v>
      </c>
      <c r="AE3" s="236">
        <f>SUM(Z3:AD3)</f>
        <v>722</v>
      </c>
      <c r="AF3" s="1"/>
      <c r="AG3" s="156"/>
      <c r="AH3" s="156"/>
      <c r="AI3" s="156"/>
      <c r="AJ3" s="156"/>
      <c r="AK3" s="156"/>
      <c r="AL3" s="156"/>
    </row>
    <row r="4" spans="1:38" ht="18.600000000000001">
      <c r="A4" s="1"/>
      <c r="B4" s="348">
        <v>2</v>
      </c>
      <c r="C4" s="144" t="s">
        <v>30</v>
      </c>
      <c r="D4" s="234">
        <f>SUM(M4+S4+Y4+AE4)</f>
        <v>2778</v>
      </c>
      <c r="E4" s="75"/>
      <c r="F4" s="296">
        <f>SUM(D4)/20</f>
        <v>138.9</v>
      </c>
      <c r="G4" s="87"/>
      <c r="H4" s="88">
        <v>148</v>
      </c>
      <c r="I4" s="88">
        <v>128</v>
      </c>
      <c r="J4" s="88">
        <v>140</v>
      </c>
      <c r="K4" s="88">
        <v>140</v>
      </c>
      <c r="L4" s="88">
        <v>144</v>
      </c>
      <c r="M4" s="234">
        <f>SUM(H4:L4)</f>
        <v>700</v>
      </c>
      <c r="N4" s="88">
        <v>144</v>
      </c>
      <c r="O4" s="88">
        <v>144</v>
      </c>
      <c r="P4" s="88">
        <v>142</v>
      </c>
      <c r="Q4" s="88">
        <v>142</v>
      </c>
      <c r="R4" s="88">
        <v>144</v>
      </c>
      <c r="S4" s="234">
        <f>SUM(N4:R4)</f>
        <v>716</v>
      </c>
      <c r="T4" s="148">
        <v>140</v>
      </c>
      <c r="U4" s="88">
        <v>140</v>
      </c>
      <c r="V4" s="88">
        <v>132</v>
      </c>
      <c r="W4" s="88">
        <v>129</v>
      </c>
      <c r="X4" s="88">
        <v>148</v>
      </c>
      <c r="Y4" s="234">
        <f>SUM(T4:X4)</f>
        <v>689</v>
      </c>
      <c r="Z4" s="343">
        <v>144</v>
      </c>
      <c r="AA4" s="343">
        <v>146</v>
      </c>
      <c r="AB4" s="343">
        <v>128</v>
      </c>
      <c r="AC4" s="343">
        <v>128</v>
      </c>
      <c r="AD4" s="343">
        <v>127</v>
      </c>
      <c r="AE4" s="237">
        <f>SUM(Z4:AD4)</f>
        <v>673</v>
      </c>
      <c r="AF4" s="1"/>
      <c r="AG4" s="156"/>
      <c r="AH4" s="156"/>
      <c r="AI4" s="156"/>
      <c r="AJ4" s="156"/>
      <c r="AK4" s="156"/>
      <c r="AL4" s="156"/>
    </row>
    <row r="5" spans="1:38" ht="18.600000000000001">
      <c r="A5" s="1"/>
      <c r="B5" s="348">
        <v>3</v>
      </c>
      <c r="C5" s="71" t="s">
        <v>61</v>
      </c>
      <c r="D5" s="234">
        <f>SUM(M5+S5+Y5+AE5)</f>
        <v>2768</v>
      </c>
      <c r="E5" s="75"/>
      <c r="F5" s="296">
        <f>SUM(D5)/20</f>
        <v>138.4</v>
      </c>
      <c r="G5" s="87"/>
      <c r="H5" s="88">
        <v>128</v>
      </c>
      <c r="I5" s="88">
        <v>140</v>
      </c>
      <c r="J5" s="88">
        <v>144</v>
      </c>
      <c r="K5" s="88">
        <v>142</v>
      </c>
      <c r="L5" s="88">
        <v>142</v>
      </c>
      <c r="M5" s="234">
        <f>SUM(H5:L5)</f>
        <v>696</v>
      </c>
      <c r="N5" s="88">
        <v>144</v>
      </c>
      <c r="O5" s="88">
        <v>144</v>
      </c>
      <c r="P5" s="88">
        <v>126</v>
      </c>
      <c r="Q5" s="88">
        <v>140</v>
      </c>
      <c r="R5" s="88">
        <v>146</v>
      </c>
      <c r="S5" s="234">
        <f>SUM(N5:R5)</f>
        <v>700</v>
      </c>
      <c r="T5" s="88">
        <v>144</v>
      </c>
      <c r="U5" s="88">
        <v>127</v>
      </c>
      <c r="V5" s="88">
        <v>142</v>
      </c>
      <c r="W5" s="88">
        <v>142</v>
      </c>
      <c r="X5" s="88">
        <v>148</v>
      </c>
      <c r="Y5" s="234">
        <f>SUM(T5:X5)</f>
        <v>703</v>
      </c>
      <c r="Z5" s="349">
        <v>123</v>
      </c>
      <c r="AA5" s="349">
        <v>116</v>
      </c>
      <c r="AB5" s="349">
        <v>144</v>
      </c>
      <c r="AC5" s="349">
        <v>142</v>
      </c>
      <c r="AD5" s="349">
        <v>144</v>
      </c>
      <c r="AE5" s="237">
        <f>SUM(Z5:AD5)</f>
        <v>669</v>
      </c>
      <c r="AF5" s="1"/>
      <c r="AG5" s="156"/>
      <c r="AH5" s="156"/>
      <c r="AI5" s="156"/>
      <c r="AJ5" s="156"/>
      <c r="AK5" s="156"/>
      <c r="AL5" s="156"/>
    </row>
    <row r="6" spans="1:38" ht="18.600000000000001">
      <c r="A6" s="1"/>
      <c r="B6" s="348">
        <v>4</v>
      </c>
      <c r="C6" s="144" t="s">
        <v>56</v>
      </c>
      <c r="D6" s="234">
        <f>SUM(M6+S6+Y6+AE6)</f>
        <v>2762</v>
      </c>
      <c r="E6" s="75"/>
      <c r="F6" s="296">
        <f>SUM(D6)/20</f>
        <v>138.1</v>
      </c>
      <c r="G6" s="87"/>
      <c r="H6" s="88">
        <v>133</v>
      </c>
      <c r="I6" s="88">
        <v>144</v>
      </c>
      <c r="J6" s="88">
        <v>144</v>
      </c>
      <c r="K6" s="88">
        <v>142</v>
      </c>
      <c r="L6" s="88">
        <v>144</v>
      </c>
      <c r="M6" s="234">
        <f>SUM(H6:L6)</f>
        <v>707</v>
      </c>
      <c r="N6" s="88">
        <v>140</v>
      </c>
      <c r="O6" s="88">
        <v>129</v>
      </c>
      <c r="P6" s="88">
        <v>140</v>
      </c>
      <c r="Q6" s="88">
        <v>143</v>
      </c>
      <c r="R6" s="88">
        <v>127</v>
      </c>
      <c r="S6" s="234">
        <f>SUM(N6:R6)</f>
        <v>679</v>
      </c>
      <c r="T6" s="148">
        <v>148</v>
      </c>
      <c r="U6" s="88">
        <v>148</v>
      </c>
      <c r="V6" s="88">
        <v>112</v>
      </c>
      <c r="W6" s="88">
        <v>144</v>
      </c>
      <c r="X6" s="88">
        <v>144</v>
      </c>
      <c r="Y6" s="234">
        <f>SUM(T6:X6)</f>
        <v>696</v>
      </c>
      <c r="Z6" s="343">
        <v>144</v>
      </c>
      <c r="AA6" s="343">
        <v>144</v>
      </c>
      <c r="AB6" s="343">
        <v>144</v>
      </c>
      <c r="AC6" s="343">
        <v>123</v>
      </c>
      <c r="AD6" s="343">
        <v>125</v>
      </c>
      <c r="AE6" s="237">
        <f>SUM(Z6:AD6)</f>
        <v>680</v>
      </c>
      <c r="AF6" s="1"/>
      <c r="AG6" s="156"/>
      <c r="AH6" s="156"/>
      <c r="AI6" s="156"/>
      <c r="AJ6" s="156"/>
      <c r="AK6" s="156"/>
      <c r="AL6" s="156"/>
    </row>
    <row r="7" spans="1:38" ht="18.600000000000001">
      <c r="A7" s="1"/>
      <c r="B7" s="348">
        <v>5</v>
      </c>
      <c r="C7" s="144" t="s">
        <v>27</v>
      </c>
      <c r="D7" s="234">
        <f>SUM(M7+S7+Y7+AE7)</f>
        <v>2666</v>
      </c>
      <c r="E7" s="86">
        <v>2149</v>
      </c>
      <c r="F7" s="296">
        <f>SUM(D7)/20</f>
        <v>133.30000000000001</v>
      </c>
      <c r="G7" s="87"/>
      <c r="H7" s="88">
        <v>129</v>
      </c>
      <c r="I7" s="88">
        <v>114</v>
      </c>
      <c r="J7" s="88">
        <v>146</v>
      </c>
      <c r="K7" s="88">
        <v>142</v>
      </c>
      <c r="L7" s="88">
        <v>140</v>
      </c>
      <c r="M7" s="234">
        <f>SUM(H7:L7)</f>
        <v>671</v>
      </c>
      <c r="N7" s="88">
        <v>144</v>
      </c>
      <c r="O7" s="88">
        <v>128</v>
      </c>
      <c r="P7" s="88">
        <v>146</v>
      </c>
      <c r="Q7" s="88">
        <v>140</v>
      </c>
      <c r="R7" s="88">
        <v>129</v>
      </c>
      <c r="S7" s="234">
        <f>SUM(N7:R7)</f>
        <v>687</v>
      </c>
      <c r="T7" s="148">
        <v>142</v>
      </c>
      <c r="U7" s="88">
        <v>122</v>
      </c>
      <c r="V7" s="88">
        <v>129</v>
      </c>
      <c r="W7" s="88">
        <v>140</v>
      </c>
      <c r="X7" s="88">
        <v>128</v>
      </c>
      <c r="Y7" s="234">
        <f>SUM(T7:X7)</f>
        <v>661</v>
      </c>
      <c r="Z7" s="343">
        <v>114</v>
      </c>
      <c r="AA7" s="343">
        <v>129</v>
      </c>
      <c r="AB7" s="343">
        <v>142</v>
      </c>
      <c r="AC7" s="343">
        <v>142</v>
      </c>
      <c r="AD7" s="343">
        <v>120</v>
      </c>
      <c r="AE7" s="237">
        <f>SUM(Z7:AD7)</f>
        <v>647</v>
      </c>
      <c r="AF7" s="1"/>
      <c r="AG7" s="156"/>
      <c r="AH7" s="156"/>
      <c r="AI7" s="156"/>
      <c r="AJ7" s="156"/>
      <c r="AK7" s="156"/>
      <c r="AL7" s="156"/>
    </row>
    <row r="8" spans="1:38" ht="18.600000000000001">
      <c r="A8" s="1"/>
      <c r="B8" s="348">
        <v>6</v>
      </c>
      <c r="C8" s="144" t="s">
        <v>24</v>
      </c>
      <c r="D8" s="234">
        <f>SUM(M8+S8+Y8+AE8)</f>
        <v>2664</v>
      </c>
      <c r="E8" s="86">
        <v>2301</v>
      </c>
      <c r="F8" s="296">
        <f>SUM(D8)/20</f>
        <v>133.19999999999999</v>
      </c>
      <c r="G8" s="87"/>
      <c r="H8" s="88">
        <v>127</v>
      </c>
      <c r="I8" s="88">
        <v>141</v>
      </c>
      <c r="J8" s="88">
        <v>144</v>
      </c>
      <c r="K8" s="88">
        <v>123</v>
      </c>
      <c r="L8" s="88">
        <v>148</v>
      </c>
      <c r="M8" s="234">
        <f>SUM(H8:L8)</f>
        <v>683</v>
      </c>
      <c r="N8" s="88">
        <v>102</v>
      </c>
      <c r="O8" s="88">
        <v>140</v>
      </c>
      <c r="P8" s="88">
        <v>125</v>
      </c>
      <c r="Q8" s="88">
        <v>146</v>
      </c>
      <c r="R8" s="88">
        <v>141</v>
      </c>
      <c r="S8" s="234">
        <f>SUM(N8:R8)</f>
        <v>654</v>
      </c>
      <c r="T8" s="88">
        <v>140</v>
      </c>
      <c r="U8" s="88">
        <v>128</v>
      </c>
      <c r="V8" s="88">
        <v>140</v>
      </c>
      <c r="W8" s="88">
        <v>126</v>
      </c>
      <c r="X8" s="88">
        <v>121</v>
      </c>
      <c r="Y8" s="234">
        <f>SUM(T8:X8)</f>
        <v>655</v>
      </c>
      <c r="Z8" s="343">
        <v>123</v>
      </c>
      <c r="AA8" s="343">
        <v>144</v>
      </c>
      <c r="AB8" s="343">
        <v>133</v>
      </c>
      <c r="AC8" s="343">
        <v>144</v>
      </c>
      <c r="AD8" s="343">
        <v>128</v>
      </c>
      <c r="AE8" s="237">
        <f>SUM(Z8:AD8)</f>
        <v>672</v>
      </c>
      <c r="AF8" s="1"/>
      <c r="AG8" s="156"/>
      <c r="AH8" s="156"/>
      <c r="AI8" s="156"/>
      <c r="AJ8" s="156"/>
      <c r="AK8" s="156"/>
      <c r="AL8" s="156"/>
    </row>
    <row r="9" spans="1:38" ht="18.600000000000001">
      <c r="A9" s="1"/>
      <c r="B9" s="348">
        <v>7</v>
      </c>
      <c r="C9" s="71" t="s">
        <v>26</v>
      </c>
      <c r="D9" s="234">
        <f>SUM(M9+S9+Y9+AE9)</f>
        <v>2662</v>
      </c>
      <c r="E9" s="75"/>
      <c r="F9" s="296">
        <f>SUM(D9)/20</f>
        <v>133.1</v>
      </c>
      <c r="G9" s="87"/>
      <c r="H9" s="88">
        <v>127</v>
      </c>
      <c r="I9" s="88">
        <v>143</v>
      </c>
      <c r="J9" s="88">
        <v>140</v>
      </c>
      <c r="K9" s="88">
        <v>127</v>
      </c>
      <c r="L9" s="88">
        <v>142</v>
      </c>
      <c r="M9" s="234">
        <f>SUM(H9:L9)</f>
        <v>679</v>
      </c>
      <c r="N9" s="88">
        <v>106</v>
      </c>
      <c r="O9" s="88">
        <v>144</v>
      </c>
      <c r="P9" s="88">
        <v>127</v>
      </c>
      <c r="Q9" s="88">
        <v>108</v>
      </c>
      <c r="R9" s="88">
        <v>134</v>
      </c>
      <c r="S9" s="234">
        <f>SUM(N9:R9)</f>
        <v>619</v>
      </c>
      <c r="T9" s="88">
        <v>140</v>
      </c>
      <c r="U9" s="88">
        <v>140</v>
      </c>
      <c r="V9" s="88">
        <v>140</v>
      </c>
      <c r="W9" s="88">
        <v>128</v>
      </c>
      <c r="X9" s="88">
        <v>140</v>
      </c>
      <c r="Y9" s="234">
        <f>SUM(T9:X9)</f>
        <v>688</v>
      </c>
      <c r="Z9" s="88">
        <v>124</v>
      </c>
      <c r="AA9" s="88">
        <v>124</v>
      </c>
      <c r="AB9" s="88">
        <v>140</v>
      </c>
      <c r="AC9" s="88">
        <v>140</v>
      </c>
      <c r="AD9" s="88">
        <v>148</v>
      </c>
      <c r="AE9" s="237">
        <f>SUM(Z9:AD9)</f>
        <v>676</v>
      </c>
      <c r="AF9" s="1"/>
      <c r="AG9" s="156"/>
      <c r="AH9" s="156"/>
      <c r="AI9" s="156"/>
      <c r="AJ9" s="156"/>
      <c r="AK9" s="156"/>
      <c r="AL9" s="156"/>
    </row>
    <row r="10" spans="1:38" ht="18.600000000000001">
      <c r="A10" s="1"/>
      <c r="B10" s="348">
        <v>8</v>
      </c>
      <c r="C10" s="144" t="s">
        <v>85</v>
      </c>
      <c r="D10" s="234">
        <f>SUM(M10+S10+Y10+AE10)</f>
        <v>2653</v>
      </c>
      <c r="E10" s="86">
        <v>2096</v>
      </c>
      <c r="F10" s="296">
        <f>SUM(D10)/20</f>
        <v>132.65</v>
      </c>
      <c r="G10" s="87"/>
      <c r="H10" s="88">
        <v>91</v>
      </c>
      <c r="I10" s="88">
        <v>140</v>
      </c>
      <c r="J10" s="88">
        <v>143</v>
      </c>
      <c r="K10" s="88">
        <v>127</v>
      </c>
      <c r="L10" s="88">
        <v>134</v>
      </c>
      <c r="M10" s="234">
        <f>SUM(H10:L10)</f>
        <v>635</v>
      </c>
      <c r="N10" s="88">
        <v>127</v>
      </c>
      <c r="O10" s="88">
        <v>140</v>
      </c>
      <c r="P10" s="88">
        <v>111</v>
      </c>
      <c r="Q10" s="88">
        <v>140</v>
      </c>
      <c r="R10" s="88">
        <v>144</v>
      </c>
      <c r="S10" s="234">
        <f>SUM(N10:R10)</f>
        <v>662</v>
      </c>
      <c r="T10" s="148">
        <v>126</v>
      </c>
      <c r="U10" s="88">
        <v>119</v>
      </c>
      <c r="V10" s="88">
        <v>140</v>
      </c>
      <c r="W10" s="88">
        <v>148</v>
      </c>
      <c r="X10" s="88">
        <v>144</v>
      </c>
      <c r="Y10" s="234">
        <f>SUM(T10:X10)</f>
        <v>677</v>
      </c>
      <c r="Z10" s="343">
        <v>128</v>
      </c>
      <c r="AA10" s="343">
        <v>144</v>
      </c>
      <c r="AB10" s="343">
        <v>144</v>
      </c>
      <c r="AC10" s="343">
        <v>144</v>
      </c>
      <c r="AD10" s="343">
        <v>119</v>
      </c>
      <c r="AE10" s="237">
        <f>SUM(Z10:AD10)</f>
        <v>679</v>
      </c>
      <c r="AF10" s="1"/>
      <c r="AG10" s="156"/>
      <c r="AH10" s="156"/>
      <c r="AI10" s="156"/>
      <c r="AJ10" s="156"/>
      <c r="AK10" s="156"/>
      <c r="AL10" s="156"/>
    </row>
    <row r="11" spans="1:38" ht="18.600000000000001">
      <c r="A11" s="1"/>
      <c r="B11" s="348">
        <v>9</v>
      </c>
      <c r="C11" s="144" t="s">
        <v>13</v>
      </c>
      <c r="D11" s="234">
        <f>SUM(M11+S11+Y11+AE11)</f>
        <v>2609</v>
      </c>
      <c r="E11" s="75"/>
      <c r="F11" s="296">
        <f>SUM(D11)/20</f>
        <v>130.44999999999999</v>
      </c>
      <c r="G11" s="87"/>
      <c r="H11" s="88">
        <v>132</v>
      </c>
      <c r="I11" s="88">
        <v>140</v>
      </c>
      <c r="J11" s="88">
        <v>140</v>
      </c>
      <c r="K11" s="88">
        <v>124</v>
      </c>
      <c r="L11" s="88">
        <v>126</v>
      </c>
      <c r="M11" s="234">
        <f>SUM(H11:L11)</f>
        <v>662</v>
      </c>
      <c r="N11" s="88">
        <v>128</v>
      </c>
      <c r="O11" s="88">
        <v>146</v>
      </c>
      <c r="P11" s="88">
        <v>114</v>
      </c>
      <c r="Q11" s="88">
        <v>122</v>
      </c>
      <c r="R11" s="88">
        <v>140</v>
      </c>
      <c r="S11" s="234">
        <f>SUM(N11:R11)</f>
        <v>650</v>
      </c>
      <c r="T11" s="148">
        <v>127</v>
      </c>
      <c r="U11" s="88">
        <v>124</v>
      </c>
      <c r="V11" s="88">
        <v>126</v>
      </c>
      <c r="W11" s="88">
        <v>108</v>
      </c>
      <c r="X11" s="88">
        <v>142</v>
      </c>
      <c r="Y11" s="234">
        <f>SUM(T11:X11)</f>
        <v>627</v>
      </c>
      <c r="Z11" s="343">
        <v>131</v>
      </c>
      <c r="AA11" s="343">
        <v>128</v>
      </c>
      <c r="AB11" s="343">
        <v>142</v>
      </c>
      <c r="AC11" s="343">
        <v>125</v>
      </c>
      <c r="AD11" s="343">
        <v>144</v>
      </c>
      <c r="AE11" s="237">
        <f>SUM(Z11:AD11)</f>
        <v>670</v>
      </c>
      <c r="AF11" s="1"/>
      <c r="AG11" s="156"/>
      <c r="AH11" s="156"/>
      <c r="AI11" s="156"/>
      <c r="AJ11" s="156"/>
      <c r="AK11" s="156"/>
      <c r="AL11" s="156"/>
    </row>
    <row r="12" spans="1:38" ht="18.600000000000001">
      <c r="A12" s="1"/>
      <c r="B12" s="348">
        <v>10</v>
      </c>
      <c r="C12" s="144" t="s">
        <v>32</v>
      </c>
      <c r="D12" s="234">
        <f>SUM(M12+S12+Y12+AE12)</f>
        <v>2496</v>
      </c>
      <c r="E12" s="75"/>
      <c r="F12" s="296">
        <f>SUM(D12)/20</f>
        <v>124.8</v>
      </c>
      <c r="G12" s="87"/>
      <c r="H12" s="88">
        <v>125</v>
      </c>
      <c r="I12" s="88">
        <v>108</v>
      </c>
      <c r="J12" s="88">
        <v>140</v>
      </c>
      <c r="K12" s="88">
        <v>98</v>
      </c>
      <c r="L12" s="88">
        <v>124</v>
      </c>
      <c r="M12" s="234">
        <f>SUM(H12:L12)</f>
        <v>595</v>
      </c>
      <c r="N12" s="88">
        <v>140</v>
      </c>
      <c r="O12" s="88">
        <v>94</v>
      </c>
      <c r="P12" s="88">
        <v>127</v>
      </c>
      <c r="Q12" s="88">
        <v>126</v>
      </c>
      <c r="R12" s="88">
        <v>142</v>
      </c>
      <c r="S12" s="234">
        <f>SUM(N12:R12)</f>
        <v>629</v>
      </c>
      <c r="T12" s="148">
        <v>127</v>
      </c>
      <c r="U12" s="88">
        <v>142</v>
      </c>
      <c r="V12" s="88">
        <v>117</v>
      </c>
      <c r="W12" s="88">
        <v>126</v>
      </c>
      <c r="X12" s="88">
        <v>127</v>
      </c>
      <c r="Y12" s="234">
        <f>SUM(T12:X12)</f>
        <v>639</v>
      </c>
      <c r="Z12" s="343">
        <v>112</v>
      </c>
      <c r="AA12" s="343">
        <v>126</v>
      </c>
      <c r="AB12" s="343">
        <v>127</v>
      </c>
      <c r="AC12" s="343">
        <v>124</v>
      </c>
      <c r="AD12" s="343">
        <v>144</v>
      </c>
      <c r="AE12" s="237">
        <f>SUM(Z12:AD12)</f>
        <v>633</v>
      </c>
      <c r="AF12" s="1"/>
      <c r="AG12" s="156"/>
      <c r="AH12" s="156"/>
      <c r="AI12" s="156"/>
      <c r="AJ12" s="156"/>
      <c r="AK12" s="156"/>
      <c r="AL12" s="156"/>
    </row>
    <row r="13" spans="1:38" ht="18.600000000000001">
      <c r="A13" s="1"/>
      <c r="B13" s="348">
        <v>11</v>
      </c>
      <c r="C13" s="144" t="s">
        <v>33</v>
      </c>
      <c r="D13" s="234">
        <f>SUM(M13+S13+Y13+AE13)</f>
        <v>2496</v>
      </c>
      <c r="E13" s="75"/>
      <c r="F13" s="296">
        <f>SUM(D13)/20</f>
        <v>124.8</v>
      </c>
      <c r="G13" s="87"/>
      <c r="H13" s="88">
        <v>140</v>
      </c>
      <c r="I13" s="88">
        <v>92</v>
      </c>
      <c r="J13" s="88">
        <v>128</v>
      </c>
      <c r="K13" s="88">
        <v>92</v>
      </c>
      <c r="L13" s="88">
        <v>129</v>
      </c>
      <c r="M13" s="234">
        <f>SUM(H13:L13)</f>
        <v>581</v>
      </c>
      <c r="N13" s="88">
        <v>93</v>
      </c>
      <c r="O13" s="88">
        <v>124</v>
      </c>
      <c r="P13" s="88">
        <v>148</v>
      </c>
      <c r="Q13" s="88">
        <v>126</v>
      </c>
      <c r="R13" s="88">
        <v>144</v>
      </c>
      <c r="S13" s="234">
        <f>SUM(N13:R13)</f>
        <v>635</v>
      </c>
      <c r="T13" s="88">
        <v>128</v>
      </c>
      <c r="U13" s="88">
        <v>107</v>
      </c>
      <c r="V13" s="88">
        <v>125</v>
      </c>
      <c r="W13" s="88">
        <v>140</v>
      </c>
      <c r="X13" s="88">
        <v>129</v>
      </c>
      <c r="Y13" s="234">
        <f>SUM(T13:X13)</f>
        <v>629</v>
      </c>
      <c r="Z13" s="343">
        <v>129</v>
      </c>
      <c r="AA13" s="343">
        <v>125</v>
      </c>
      <c r="AB13" s="343">
        <v>123</v>
      </c>
      <c r="AC13" s="343">
        <v>130</v>
      </c>
      <c r="AD13" s="343">
        <v>144</v>
      </c>
      <c r="AE13" s="237">
        <f>SUM(Z13:AD13)</f>
        <v>651</v>
      </c>
      <c r="AF13" s="1"/>
      <c r="AG13" s="156"/>
      <c r="AH13" s="156"/>
      <c r="AI13" s="156"/>
      <c r="AJ13" s="156"/>
      <c r="AK13" s="156"/>
      <c r="AL13" s="156"/>
    </row>
    <row r="14" spans="1:38" ht="18.600000000000001">
      <c r="A14" s="1"/>
      <c r="B14" s="348">
        <v>12</v>
      </c>
      <c r="C14" s="144" t="s">
        <v>31</v>
      </c>
      <c r="D14" s="234">
        <f>SUM(M14+S14+Y14+AE14)</f>
        <v>2458</v>
      </c>
      <c r="E14" s="86">
        <v>2121</v>
      </c>
      <c r="F14" s="296">
        <f>SUM(D14)/20</f>
        <v>122.9</v>
      </c>
      <c r="G14" s="87"/>
      <c r="H14" s="88">
        <v>125</v>
      </c>
      <c r="I14" s="88">
        <v>120</v>
      </c>
      <c r="J14" s="88">
        <v>108</v>
      </c>
      <c r="K14" s="88">
        <v>144</v>
      </c>
      <c r="L14" s="88">
        <v>130</v>
      </c>
      <c r="M14" s="234">
        <f>SUM(H14:L14)</f>
        <v>627</v>
      </c>
      <c r="N14" s="88">
        <v>128</v>
      </c>
      <c r="O14" s="88">
        <v>120</v>
      </c>
      <c r="P14" s="88">
        <v>107</v>
      </c>
      <c r="Q14" s="88">
        <v>142</v>
      </c>
      <c r="R14" s="88">
        <v>109</v>
      </c>
      <c r="S14" s="234">
        <f>SUM(N14:R14)</f>
        <v>606</v>
      </c>
      <c r="T14" s="88">
        <v>128</v>
      </c>
      <c r="U14" s="88">
        <v>133</v>
      </c>
      <c r="V14" s="88">
        <v>111</v>
      </c>
      <c r="W14" s="88">
        <v>129</v>
      </c>
      <c r="X14" s="88">
        <v>120</v>
      </c>
      <c r="Y14" s="234">
        <f>SUM(T14:X14)</f>
        <v>621</v>
      </c>
      <c r="Z14" s="343">
        <v>120</v>
      </c>
      <c r="AA14" s="343">
        <v>140</v>
      </c>
      <c r="AB14" s="343">
        <v>124</v>
      </c>
      <c r="AC14" s="343">
        <v>112</v>
      </c>
      <c r="AD14" s="343">
        <v>108</v>
      </c>
      <c r="AE14" s="237">
        <f>SUM(Z14:AD14)</f>
        <v>604</v>
      </c>
      <c r="AF14" s="1"/>
      <c r="AG14" s="156"/>
      <c r="AH14" s="156"/>
      <c r="AI14" s="156"/>
      <c r="AJ14" s="156"/>
      <c r="AK14" s="156"/>
      <c r="AL14" s="156"/>
    </row>
    <row r="15" spans="1:38" ht="18.600000000000001">
      <c r="A15" s="1"/>
      <c r="B15" s="348">
        <v>13</v>
      </c>
      <c r="C15" s="144" t="s">
        <v>68</v>
      </c>
      <c r="D15" s="234">
        <f>SUM(M15+S15+Y15+AE15)</f>
        <v>2417</v>
      </c>
      <c r="E15" s="75"/>
      <c r="F15" s="296">
        <f>SUM(D15)/20</f>
        <v>120.85</v>
      </c>
      <c r="G15" s="87"/>
      <c r="H15" s="88">
        <v>124</v>
      </c>
      <c r="I15" s="88">
        <v>140</v>
      </c>
      <c r="J15" s="88">
        <v>127</v>
      </c>
      <c r="K15" s="88">
        <v>117</v>
      </c>
      <c r="L15" s="88">
        <v>148</v>
      </c>
      <c r="M15" s="234">
        <f>SUM(H15:L15)</f>
        <v>656</v>
      </c>
      <c r="N15" s="88">
        <v>105</v>
      </c>
      <c r="O15" s="88">
        <v>103</v>
      </c>
      <c r="P15" s="88">
        <v>120</v>
      </c>
      <c r="Q15" s="88">
        <v>127</v>
      </c>
      <c r="R15" s="88">
        <v>115</v>
      </c>
      <c r="S15" s="234">
        <f>SUM(N15:R15)</f>
        <v>570</v>
      </c>
      <c r="T15" s="148">
        <v>111</v>
      </c>
      <c r="U15" s="148">
        <v>101</v>
      </c>
      <c r="V15" s="148">
        <v>124</v>
      </c>
      <c r="W15" s="148">
        <v>129</v>
      </c>
      <c r="X15" s="88">
        <v>106</v>
      </c>
      <c r="Y15" s="234">
        <f>SUM(T15:X15)</f>
        <v>571</v>
      </c>
      <c r="Z15" s="343">
        <v>124</v>
      </c>
      <c r="AA15" s="343">
        <v>129</v>
      </c>
      <c r="AB15" s="343">
        <v>107</v>
      </c>
      <c r="AC15" s="343">
        <v>128</v>
      </c>
      <c r="AD15" s="343">
        <v>132</v>
      </c>
      <c r="AE15" s="237">
        <f>SUM(Z15:AD15)</f>
        <v>620</v>
      </c>
      <c r="AF15" s="1"/>
      <c r="AG15" s="156"/>
      <c r="AH15" s="156"/>
      <c r="AI15" s="156"/>
      <c r="AJ15" s="156"/>
      <c r="AK15" s="156"/>
      <c r="AL15" s="156"/>
    </row>
    <row r="16" spans="1:38" ht="18.600000000000001">
      <c r="A16" s="1"/>
      <c r="B16" s="348">
        <v>14</v>
      </c>
      <c r="C16" s="144" t="s">
        <v>5</v>
      </c>
      <c r="D16" s="234">
        <f>SUM(M16+S16+Y16+AE16)</f>
        <v>2367</v>
      </c>
      <c r="E16" s="75"/>
      <c r="F16" s="296">
        <f>SUM(D16)/20</f>
        <v>118.35</v>
      </c>
      <c r="G16" s="87"/>
      <c r="H16" s="88">
        <v>124</v>
      </c>
      <c r="I16" s="88">
        <v>116</v>
      </c>
      <c r="J16" s="88">
        <v>105</v>
      </c>
      <c r="K16" s="88">
        <v>120</v>
      </c>
      <c r="L16" s="88">
        <v>109</v>
      </c>
      <c r="M16" s="234">
        <f>SUM(H16:L16)</f>
        <v>574</v>
      </c>
      <c r="N16" s="88">
        <v>83</v>
      </c>
      <c r="O16" s="88">
        <v>124</v>
      </c>
      <c r="P16" s="88">
        <v>111</v>
      </c>
      <c r="Q16" s="88">
        <v>115</v>
      </c>
      <c r="R16" s="88">
        <v>127</v>
      </c>
      <c r="S16" s="234">
        <f>SUM(N16:R16)</f>
        <v>560</v>
      </c>
      <c r="T16" s="148">
        <v>104</v>
      </c>
      <c r="U16" s="148">
        <v>126</v>
      </c>
      <c r="V16" s="148">
        <v>109</v>
      </c>
      <c r="W16" s="148">
        <v>144</v>
      </c>
      <c r="X16" s="88">
        <v>128</v>
      </c>
      <c r="Y16" s="234">
        <f>SUM(T16:X16)</f>
        <v>611</v>
      </c>
      <c r="Z16" s="343">
        <v>106</v>
      </c>
      <c r="AA16" s="343">
        <v>124</v>
      </c>
      <c r="AB16" s="343">
        <v>126</v>
      </c>
      <c r="AC16" s="343">
        <v>140</v>
      </c>
      <c r="AD16" s="343">
        <v>126</v>
      </c>
      <c r="AE16" s="237">
        <f>SUM(Z16:AD16)</f>
        <v>622</v>
      </c>
      <c r="AF16" s="1"/>
      <c r="AG16" s="156"/>
      <c r="AH16" s="156"/>
      <c r="AI16" s="156"/>
      <c r="AJ16" s="156"/>
      <c r="AK16" s="156"/>
      <c r="AL16" s="156"/>
    </row>
    <row r="17" spans="1:38" ht="18.600000000000001">
      <c r="A17" s="1"/>
      <c r="B17" s="348">
        <v>15</v>
      </c>
      <c r="C17" s="144" t="s">
        <v>62</v>
      </c>
      <c r="D17" s="234">
        <f>SUM(M17+S17+Y17+AE17)</f>
        <v>2358</v>
      </c>
      <c r="E17" s="75"/>
      <c r="F17" s="296">
        <f>SUM(D17)/20</f>
        <v>117.9</v>
      </c>
      <c r="G17" s="87"/>
      <c r="H17" s="88">
        <v>140</v>
      </c>
      <c r="I17" s="88">
        <v>130</v>
      </c>
      <c r="J17" s="88">
        <v>101</v>
      </c>
      <c r="K17" s="88">
        <v>140</v>
      </c>
      <c r="L17" s="88">
        <v>111</v>
      </c>
      <c r="M17" s="234">
        <f>SUM(H17:L17)</f>
        <v>622</v>
      </c>
      <c r="N17" s="88">
        <v>109</v>
      </c>
      <c r="O17" s="88">
        <v>122</v>
      </c>
      <c r="P17" s="88">
        <v>92</v>
      </c>
      <c r="Q17" s="88">
        <v>111</v>
      </c>
      <c r="R17" s="88">
        <v>115</v>
      </c>
      <c r="S17" s="234">
        <f>SUM(N17:R17)</f>
        <v>549</v>
      </c>
      <c r="T17" s="148">
        <v>124</v>
      </c>
      <c r="U17" s="88">
        <v>126</v>
      </c>
      <c r="V17" s="88">
        <v>109</v>
      </c>
      <c r="W17" s="88">
        <v>107</v>
      </c>
      <c r="X17" s="88">
        <v>120</v>
      </c>
      <c r="Y17" s="234">
        <f>SUM(T17:X17)</f>
        <v>586</v>
      </c>
      <c r="Z17" s="343">
        <v>127</v>
      </c>
      <c r="AA17" s="343">
        <v>127</v>
      </c>
      <c r="AB17" s="343">
        <v>126</v>
      </c>
      <c r="AC17" s="343">
        <v>107</v>
      </c>
      <c r="AD17" s="343">
        <v>114</v>
      </c>
      <c r="AE17" s="237">
        <f>SUM(Z17:AD17)</f>
        <v>601</v>
      </c>
      <c r="AF17" s="1"/>
      <c r="AG17" s="156"/>
      <c r="AH17" s="156"/>
      <c r="AI17" s="156"/>
      <c r="AJ17" s="156"/>
      <c r="AK17" s="156"/>
      <c r="AL17" s="156"/>
    </row>
    <row r="18" spans="1:38" ht="18.600000000000001">
      <c r="A18" s="1"/>
      <c r="B18" s="348">
        <v>16</v>
      </c>
      <c r="C18" s="144" t="s">
        <v>35</v>
      </c>
      <c r="D18" s="234">
        <f>SUM(M18+S18+Y18+AE18)</f>
        <v>2310</v>
      </c>
      <c r="E18" s="75"/>
      <c r="F18" s="296">
        <f>SUM(D18)/20</f>
        <v>115.5</v>
      </c>
      <c r="G18" s="87"/>
      <c r="H18" s="88">
        <v>102</v>
      </c>
      <c r="I18" s="88">
        <v>107</v>
      </c>
      <c r="J18" s="88">
        <v>144</v>
      </c>
      <c r="K18" s="88">
        <v>103</v>
      </c>
      <c r="L18" s="88">
        <v>125</v>
      </c>
      <c r="M18" s="234">
        <f>SUM(H18:L18)</f>
        <v>581</v>
      </c>
      <c r="N18" s="88">
        <v>87</v>
      </c>
      <c r="O18" s="88">
        <v>122</v>
      </c>
      <c r="P18" s="88">
        <v>144</v>
      </c>
      <c r="Q18" s="88">
        <v>125</v>
      </c>
      <c r="R18" s="88">
        <v>127</v>
      </c>
      <c r="S18" s="234">
        <f>SUM(N18:R18)</f>
        <v>605</v>
      </c>
      <c r="T18" s="148">
        <v>108</v>
      </c>
      <c r="U18" s="88">
        <v>126</v>
      </c>
      <c r="V18" s="88">
        <v>91</v>
      </c>
      <c r="W18" s="88">
        <v>110</v>
      </c>
      <c r="X18" s="88">
        <v>123</v>
      </c>
      <c r="Y18" s="234">
        <f>SUM(T18:X18)</f>
        <v>558</v>
      </c>
      <c r="Z18" s="343">
        <v>128</v>
      </c>
      <c r="AA18" s="343">
        <v>107</v>
      </c>
      <c r="AB18" s="343">
        <v>109</v>
      </c>
      <c r="AC18" s="343">
        <v>109</v>
      </c>
      <c r="AD18" s="343">
        <v>113</v>
      </c>
      <c r="AE18" s="237">
        <f>SUM(Z18:AD18)</f>
        <v>566</v>
      </c>
      <c r="AF18" s="1"/>
      <c r="AG18" s="156"/>
      <c r="AH18" s="156"/>
      <c r="AI18" s="156"/>
      <c r="AJ18" s="156"/>
      <c r="AK18" s="156"/>
      <c r="AL18" s="156"/>
    </row>
    <row r="19" spans="1:38" ht="18.600000000000001">
      <c r="A19" s="1"/>
      <c r="B19" s="348">
        <v>17</v>
      </c>
      <c r="C19" s="71" t="s">
        <v>3</v>
      </c>
      <c r="D19" s="234">
        <f>SUM(M19+S19+Y19+AE19)</f>
        <v>2273</v>
      </c>
      <c r="E19" s="75"/>
      <c r="F19" s="296">
        <f>SUM(D19)/20</f>
        <v>113.65</v>
      </c>
      <c r="G19" s="87"/>
      <c r="H19" s="88">
        <v>106</v>
      </c>
      <c r="I19" s="88">
        <v>124</v>
      </c>
      <c r="J19" s="88">
        <v>112</v>
      </c>
      <c r="K19" s="88">
        <v>126</v>
      </c>
      <c r="L19" s="88">
        <v>114</v>
      </c>
      <c r="M19" s="234">
        <f>SUM(H19:L19)</f>
        <v>582</v>
      </c>
      <c r="N19" s="88">
        <v>126</v>
      </c>
      <c r="O19" s="88">
        <v>83</v>
      </c>
      <c r="P19" s="88">
        <v>123</v>
      </c>
      <c r="Q19" s="88">
        <v>117</v>
      </c>
      <c r="R19" s="88">
        <v>123</v>
      </c>
      <c r="S19" s="234">
        <f>SUM(N19:R19)</f>
        <v>572</v>
      </c>
      <c r="T19" s="88">
        <v>96</v>
      </c>
      <c r="U19" s="88">
        <v>107</v>
      </c>
      <c r="V19" s="88">
        <v>119</v>
      </c>
      <c r="W19" s="88">
        <v>103</v>
      </c>
      <c r="X19" s="88">
        <v>102</v>
      </c>
      <c r="Y19" s="234">
        <f>SUM(T19:X19)</f>
        <v>527</v>
      </c>
      <c r="Z19" s="349">
        <v>128</v>
      </c>
      <c r="AA19" s="349">
        <v>107</v>
      </c>
      <c r="AB19" s="349">
        <v>126</v>
      </c>
      <c r="AC19" s="349">
        <v>111</v>
      </c>
      <c r="AD19" s="349">
        <v>120</v>
      </c>
      <c r="AE19" s="237">
        <f>SUM(Z19:AD19)</f>
        <v>592</v>
      </c>
      <c r="AF19" s="1"/>
      <c r="AG19" s="156"/>
      <c r="AH19" s="156"/>
      <c r="AI19" s="156"/>
      <c r="AJ19" s="156"/>
      <c r="AK19" s="156"/>
      <c r="AL19" s="156"/>
    </row>
    <row r="20" spans="1:38" ht="18.600000000000001">
      <c r="A20" s="1"/>
      <c r="B20" s="348">
        <v>18</v>
      </c>
      <c r="C20" s="144" t="s">
        <v>41</v>
      </c>
      <c r="D20" s="234">
        <f>SUM(M20+S20+Y20+AE20)</f>
        <v>2145</v>
      </c>
      <c r="E20" s="75"/>
      <c r="F20" s="296">
        <f>SUM(D20)/20</f>
        <v>107.25</v>
      </c>
      <c r="G20" s="87"/>
      <c r="H20" s="88">
        <v>93</v>
      </c>
      <c r="I20" s="88">
        <v>107</v>
      </c>
      <c r="J20" s="88">
        <v>102</v>
      </c>
      <c r="K20" s="88">
        <v>77</v>
      </c>
      <c r="L20" s="88">
        <v>91</v>
      </c>
      <c r="M20" s="234">
        <f>SUM(H20:L20)</f>
        <v>470</v>
      </c>
      <c r="N20" s="88">
        <v>113</v>
      </c>
      <c r="O20" s="88">
        <v>108</v>
      </c>
      <c r="P20" s="88">
        <v>128</v>
      </c>
      <c r="Q20" s="88">
        <v>108</v>
      </c>
      <c r="R20" s="88">
        <v>124</v>
      </c>
      <c r="S20" s="234">
        <f>SUM(N20:R20)</f>
        <v>581</v>
      </c>
      <c r="T20" s="88">
        <v>105</v>
      </c>
      <c r="U20" s="88">
        <v>89</v>
      </c>
      <c r="V20" s="88">
        <v>123</v>
      </c>
      <c r="W20" s="88">
        <v>140</v>
      </c>
      <c r="X20" s="88">
        <v>112</v>
      </c>
      <c r="Y20" s="234">
        <f>SUM(T20:X20)</f>
        <v>569</v>
      </c>
      <c r="Z20" s="343">
        <v>120</v>
      </c>
      <c r="AA20" s="343">
        <v>111</v>
      </c>
      <c r="AB20" s="343">
        <v>103</v>
      </c>
      <c r="AC20" s="343">
        <v>87</v>
      </c>
      <c r="AD20" s="343">
        <v>104</v>
      </c>
      <c r="AE20" s="237">
        <f>SUM(Z20:AD20)</f>
        <v>525</v>
      </c>
      <c r="AF20" s="1"/>
      <c r="AG20" s="156"/>
      <c r="AH20" s="156"/>
      <c r="AI20" s="156"/>
      <c r="AJ20" s="156"/>
      <c r="AK20" s="156"/>
      <c r="AL20" s="156"/>
    </row>
    <row r="21" spans="1:38" ht="18.600000000000001">
      <c r="A21" s="1"/>
      <c r="B21" s="348">
        <v>19</v>
      </c>
      <c r="C21" s="145" t="s">
        <v>38</v>
      </c>
      <c r="D21" s="234">
        <f>SUM(M21+S21+Y21+AE21)</f>
        <v>2138</v>
      </c>
      <c r="E21" s="86">
        <v>2048</v>
      </c>
      <c r="F21" s="296">
        <f>SUM(D21)/20</f>
        <v>106.9</v>
      </c>
      <c r="G21" s="87"/>
      <c r="H21" s="88">
        <v>109</v>
      </c>
      <c r="I21" s="88">
        <v>90</v>
      </c>
      <c r="J21" s="88">
        <v>130</v>
      </c>
      <c r="K21" s="88">
        <v>123</v>
      </c>
      <c r="L21" s="88">
        <v>111</v>
      </c>
      <c r="M21" s="234">
        <f>SUM(H21:L21)</f>
        <v>563</v>
      </c>
      <c r="N21" s="88">
        <v>116</v>
      </c>
      <c r="O21" s="88">
        <v>78</v>
      </c>
      <c r="P21" s="88">
        <v>129</v>
      </c>
      <c r="Q21" s="88">
        <v>92</v>
      </c>
      <c r="R21" s="88">
        <v>111</v>
      </c>
      <c r="S21" s="234">
        <f>SUM(N21:R21)</f>
        <v>526</v>
      </c>
      <c r="T21" s="148">
        <v>108</v>
      </c>
      <c r="U21" s="88">
        <v>124</v>
      </c>
      <c r="V21" s="88">
        <v>93</v>
      </c>
      <c r="W21" s="88">
        <v>95</v>
      </c>
      <c r="X21" s="88">
        <v>109</v>
      </c>
      <c r="Y21" s="234">
        <f>SUM(T21:X21)</f>
        <v>529</v>
      </c>
      <c r="Z21" s="343">
        <v>109</v>
      </c>
      <c r="AA21" s="343">
        <v>94</v>
      </c>
      <c r="AB21" s="343">
        <v>126</v>
      </c>
      <c r="AC21" s="343">
        <v>120</v>
      </c>
      <c r="AD21" s="343">
        <v>71</v>
      </c>
      <c r="AE21" s="237">
        <f>SUM(Z21:AD21)</f>
        <v>520</v>
      </c>
      <c r="AF21" s="1"/>
      <c r="AG21" s="156"/>
      <c r="AH21" s="156"/>
      <c r="AI21" s="156"/>
      <c r="AJ21" s="156"/>
      <c r="AK21" s="156"/>
      <c r="AL21" s="156"/>
    </row>
    <row r="22" spans="1:38" ht="18.600000000000001">
      <c r="A22" s="1"/>
      <c r="B22" s="348">
        <v>20</v>
      </c>
      <c r="C22" s="144" t="s">
        <v>69</v>
      </c>
      <c r="D22" s="234">
        <f>SUM(M22+S22+Y22+AE22)</f>
        <v>2024</v>
      </c>
      <c r="E22" s="86">
        <v>2314</v>
      </c>
      <c r="F22" s="296">
        <f>SUM(D22)/20</f>
        <v>101.2</v>
      </c>
      <c r="G22" s="87"/>
      <c r="H22" s="88">
        <v>102</v>
      </c>
      <c r="I22" s="88">
        <v>106</v>
      </c>
      <c r="J22" s="88">
        <v>126</v>
      </c>
      <c r="K22" s="88">
        <v>120</v>
      </c>
      <c r="L22" s="88">
        <v>94</v>
      </c>
      <c r="M22" s="234">
        <f>SUM(H22:L22)</f>
        <v>548</v>
      </c>
      <c r="N22" s="88">
        <v>104</v>
      </c>
      <c r="O22" s="88">
        <v>90</v>
      </c>
      <c r="P22" s="88">
        <v>114</v>
      </c>
      <c r="Q22" s="88">
        <v>107</v>
      </c>
      <c r="R22" s="88">
        <v>88</v>
      </c>
      <c r="S22" s="234">
        <f>SUM(N22:R22)</f>
        <v>503</v>
      </c>
      <c r="T22" s="88">
        <v>92</v>
      </c>
      <c r="U22" s="88">
        <v>88</v>
      </c>
      <c r="V22" s="88">
        <v>107</v>
      </c>
      <c r="W22" s="88">
        <v>104</v>
      </c>
      <c r="X22" s="88">
        <v>102</v>
      </c>
      <c r="Y22" s="234">
        <f>SUM(T22:X22)</f>
        <v>493</v>
      </c>
      <c r="Z22" s="343">
        <v>103</v>
      </c>
      <c r="AA22" s="343">
        <v>107</v>
      </c>
      <c r="AB22" s="343">
        <v>76</v>
      </c>
      <c r="AC22" s="343">
        <v>71</v>
      </c>
      <c r="AD22" s="343">
        <v>123</v>
      </c>
      <c r="AE22" s="237">
        <f>SUM(Z22:AD22)</f>
        <v>480</v>
      </c>
      <c r="AF22" s="1"/>
      <c r="AG22" s="156"/>
      <c r="AH22" s="156"/>
      <c r="AI22" s="156"/>
      <c r="AJ22" s="156"/>
      <c r="AK22" s="156"/>
      <c r="AL22" s="156"/>
    </row>
    <row r="23" spans="1:38" ht="18.600000000000001">
      <c r="A23" s="1"/>
      <c r="B23" s="348">
        <v>21</v>
      </c>
      <c r="C23" s="144" t="s">
        <v>37</v>
      </c>
      <c r="D23" s="234">
        <f>SUM(M23+S23+Y23+AE23)</f>
        <v>1901</v>
      </c>
      <c r="E23" s="86">
        <v>2016</v>
      </c>
      <c r="F23" s="296">
        <f>SUM(D23)/20</f>
        <v>95.05</v>
      </c>
      <c r="G23" s="87"/>
      <c r="H23" s="88">
        <v>108</v>
      </c>
      <c r="I23" s="88">
        <v>76</v>
      </c>
      <c r="J23" s="88">
        <v>90</v>
      </c>
      <c r="K23" s="88">
        <v>91</v>
      </c>
      <c r="L23" s="88">
        <v>70</v>
      </c>
      <c r="M23" s="234">
        <f>SUM(H23:L23)</f>
        <v>435</v>
      </c>
      <c r="N23" s="88">
        <v>106</v>
      </c>
      <c r="O23" s="88">
        <v>79</v>
      </c>
      <c r="P23" s="88">
        <v>109</v>
      </c>
      <c r="Q23" s="88">
        <v>86</v>
      </c>
      <c r="R23" s="88">
        <v>104</v>
      </c>
      <c r="S23" s="234">
        <f>SUM(N23:R23)</f>
        <v>484</v>
      </c>
      <c r="T23" s="148">
        <v>105</v>
      </c>
      <c r="U23" s="148">
        <v>92</v>
      </c>
      <c r="V23" s="148">
        <v>95</v>
      </c>
      <c r="W23" s="148">
        <v>97</v>
      </c>
      <c r="X23" s="88">
        <v>105</v>
      </c>
      <c r="Y23" s="234">
        <f>SUM(T23:X23)</f>
        <v>494</v>
      </c>
      <c r="Z23" s="343">
        <v>107</v>
      </c>
      <c r="AA23" s="343">
        <v>128</v>
      </c>
      <c r="AB23" s="343">
        <v>84</v>
      </c>
      <c r="AC23" s="343">
        <v>84</v>
      </c>
      <c r="AD23" s="343">
        <v>85</v>
      </c>
      <c r="AE23" s="237">
        <f>SUM(Z23:AD23)</f>
        <v>488</v>
      </c>
      <c r="AF23" s="1"/>
      <c r="AG23" s="156"/>
      <c r="AH23" s="156"/>
      <c r="AI23" s="156"/>
      <c r="AJ23" s="156"/>
      <c r="AK23" s="156"/>
      <c r="AL23" s="156"/>
    </row>
    <row r="24" spans="1:38" ht="18.600000000000001">
      <c r="A24" s="1"/>
      <c r="B24" s="348">
        <v>22</v>
      </c>
      <c r="C24" s="71" t="s">
        <v>71</v>
      </c>
      <c r="D24" s="234">
        <f>SUM(M24+S24+Y24+AE24)</f>
        <v>1847</v>
      </c>
      <c r="E24" s="75"/>
      <c r="F24" s="296">
        <f>SUM(D24)/20</f>
        <v>92.35</v>
      </c>
      <c r="G24" s="87"/>
      <c r="H24" s="88">
        <v>92</v>
      </c>
      <c r="I24" s="88">
        <v>72</v>
      </c>
      <c r="J24" s="88">
        <v>108</v>
      </c>
      <c r="K24" s="88">
        <v>99</v>
      </c>
      <c r="L24" s="88">
        <v>104</v>
      </c>
      <c r="M24" s="234">
        <f>SUM(H24:L24)</f>
        <v>475</v>
      </c>
      <c r="N24" s="88">
        <v>89</v>
      </c>
      <c r="O24" s="88">
        <v>103</v>
      </c>
      <c r="P24" s="88">
        <v>106</v>
      </c>
      <c r="Q24" s="88">
        <v>92</v>
      </c>
      <c r="R24" s="88">
        <v>91</v>
      </c>
      <c r="S24" s="234">
        <f>SUM(N24:R24)</f>
        <v>481</v>
      </c>
      <c r="T24" s="148">
        <v>89</v>
      </c>
      <c r="U24" s="88">
        <v>73</v>
      </c>
      <c r="V24" s="88">
        <v>103</v>
      </c>
      <c r="W24" s="88">
        <v>78</v>
      </c>
      <c r="X24" s="88">
        <v>81</v>
      </c>
      <c r="Y24" s="234">
        <f>SUM(T24:X24)</f>
        <v>424</v>
      </c>
      <c r="Z24" s="349">
        <v>102</v>
      </c>
      <c r="AA24" s="349">
        <v>75</v>
      </c>
      <c r="AB24" s="349">
        <v>99</v>
      </c>
      <c r="AC24" s="349">
        <v>104</v>
      </c>
      <c r="AD24" s="349">
        <v>87</v>
      </c>
      <c r="AE24" s="237">
        <f>SUM(Z24:AD24)</f>
        <v>467</v>
      </c>
      <c r="AF24" s="1"/>
      <c r="AG24" s="156"/>
      <c r="AH24" s="156"/>
      <c r="AI24" s="156"/>
      <c r="AJ24" s="156"/>
      <c r="AK24" s="156"/>
      <c r="AL24" s="156"/>
    </row>
    <row r="25" spans="1:38" ht="18.600000000000001">
      <c r="A25" s="1"/>
      <c r="B25" s="348">
        <v>23</v>
      </c>
      <c r="C25" s="144" t="s">
        <v>39</v>
      </c>
      <c r="D25" s="234">
        <f>SUM(M25+S25+Y25+AE25)</f>
        <v>1815</v>
      </c>
      <c r="E25" s="75"/>
      <c r="F25" s="296">
        <f>SUM(D25)/20</f>
        <v>90.75</v>
      </c>
      <c r="G25" s="87"/>
      <c r="H25" s="88">
        <v>76</v>
      </c>
      <c r="I25" s="88">
        <v>48</v>
      </c>
      <c r="J25" s="88">
        <v>58</v>
      </c>
      <c r="K25" s="88">
        <v>92</v>
      </c>
      <c r="L25" s="88">
        <v>86</v>
      </c>
      <c r="M25" s="234">
        <f>SUM(H25:L25)</f>
        <v>360</v>
      </c>
      <c r="N25" s="88">
        <v>97</v>
      </c>
      <c r="O25" s="88">
        <v>120</v>
      </c>
      <c r="P25" s="88">
        <v>105</v>
      </c>
      <c r="Q25" s="88">
        <v>108</v>
      </c>
      <c r="R25" s="88">
        <v>64</v>
      </c>
      <c r="S25" s="234">
        <f>SUM(N25:R25)</f>
        <v>494</v>
      </c>
      <c r="T25" s="148">
        <v>107</v>
      </c>
      <c r="U25" s="88">
        <v>103</v>
      </c>
      <c r="V25" s="88">
        <v>100</v>
      </c>
      <c r="W25" s="88">
        <v>110</v>
      </c>
      <c r="X25" s="88">
        <v>92</v>
      </c>
      <c r="Y25" s="234">
        <f>SUM(T25:X25)</f>
        <v>512</v>
      </c>
      <c r="Z25" s="343">
        <v>89</v>
      </c>
      <c r="AA25" s="343">
        <v>94</v>
      </c>
      <c r="AB25" s="343">
        <v>66</v>
      </c>
      <c r="AC25" s="343">
        <v>84</v>
      </c>
      <c r="AD25" s="343">
        <v>116</v>
      </c>
      <c r="AE25" s="237">
        <f>SUM(Z25:AD25)</f>
        <v>449</v>
      </c>
      <c r="AF25" s="1"/>
      <c r="AG25" s="156"/>
      <c r="AH25" s="156"/>
      <c r="AI25" s="156"/>
      <c r="AJ25" s="156"/>
      <c r="AK25" s="156"/>
      <c r="AL25" s="156"/>
    </row>
    <row r="26" spans="1:38" ht="18.600000000000001">
      <c r="A26" s="1"/>
      <c r="B26" s="348">
        <v>24</v>
      </c>
      <c r="C26" s="144" t="s">
        <v>28</v>
      </c>
      <c r="D26" s="234">
        <f>SUM(M26+S26+Y26+AE26)</f>
        <v>0</v>
      </c>
      <c r="E26" s="75"/>
      <c r="F26" s="296">
        <f>SUM(D26)/20</f>
        <v>0</v>
      </c>
      <c r="G26" s="87"/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234">
        <f>SUM(H26:L26)</f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234">
        <f>SUM(N26:R26)</f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234">
        <f>SUM(T26:X26)</f>
        <v>0</v>
      </c>
      <c r="Z26" s="343">
        <v>0</v>
      </c>
      <c r="AA26" s="343">
        <v>0</v>
      </c>
      <c r="AB26" s="343">
        <v>0</v>
      </c>
      <c r="AC26" s="343">
        <v>0</v>
      </c>
      <c r="AD26" s="343">
        <v>0</v>
      </c>
      <c r="AE26" s="237">
        <f>SUM(Z26:AD26)</f>
        <v>0</v>
      </c>
      <c r="AF26" s="1"/>
      <c r="AG26" s="156"/>
      <c r="AH26" s="156"/>
      <c r="AI26" s="156"/>
      <c r="AJ26" s="156"/>
      <c r="AK26" s="156"/>
      <c r="AL26" s="156"/>
    </row>
    <row r="27" spans="1:38" ht="18.600000000000001">
      <c r="A27" s="1"/>
      <c r="B27" s="348">
        <v>25</v>
      </c>
      <c r="C27" s="144" t="s">
        <v>57</v>
      </c>
      <c r="D27" s="234">
        <f>SUM(M27+S27+Y27+AE27)</f>
        <v>0</v>
      </c>
      <c r="E27" s="75"/>
      <c r="F27" s="296">
        <f>SUM(D27)/20</f>
        <v>0</v>
      </c>
      <c r="G27" s="87"/>
      <c r="H27" s="88">
        <v>0</v>
      </c>
      <c r="I27" s="88">
        <v>0</v>
      </c>
      <c r="J27" s="88">
        <v>0</v>
      </c>
      <c r="K27" s="88">
        <v>0</v>
      </c>
      <c r="L27" s="88">
        <v>0</v>
      </c>
      <c r="M27" s="234">
        <f>SUM(H27:L27)</f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234">
        <f>SUM(N27:R27)</f>
        <v>0</v>
      </c>
      <c r="T27" s="148">
        <v>0</v>
      </c>
      <c r="U27" s="88">
        <v>0</v>
      </c>
      <c r="V27" s="88">
        <v>0</v>
      </c>
      <c r="W27" s="88">
        <v>0</v>
      </c>
      <c r="X27" s="88">
        <v>0</v>
      </c>
      <c r="Y27" s="234">
        <f>SUM(T27:X27)</f>
        <v>0</v>
      </c>
      <c r="Z27" s="343">
        <v>0</v>
      </c>
      <c r="AA27" s="343">
        <v>0</v>
      </c>
      <c r="AB27" s="343">
        <v>0</v>
      </c>
      <c r="AC27" s="343">
        <v>0</v>
      </c>
      <c r="AD27" s="343">
        <v>0</v>
      </c>
      <c r="AE27" s="237">
        <f>SUM(Z27:AD27)</f>
        <v>0</v>
      </c>
      <c r="AF27" s="1"/>
      <c r="AG27" s="156"/>
      <c r="AH27" s="156"/>
      <c r="AI27" s="156"/>
      <c r="AJ27" s="156"/>
      <c r="AK27" s="156"/>
      <c r="AL27" s="156"/>
    </row>
    <row r="28" spans="1:38" ht="18.600000000000001">
      <c r="A28" s="1"/>
      <c r="B28" s="348">
        <v>26</v>
      </c>
      <c r="C28" s="71" t="s">
        <v>29</v>
      </c>
      <c r="D28" s="234">
        <f>SUM(M28+S28+Y28+AE28)</f>
        <v>0</v>
      </c>
      <c r="E28" s="75"/>
      <c r="F28" s="296">
        <f>SUM(D28)/20</f>
        <v>0</v>
      </c>
      <c r="G28" s="87"/>
      <c r="H28" s="88">
        <v>0</v>
      </c>
      <c r="I28" s="88">
        <v>0</v>
      </c>
      <c r="J28" s="88">
        <v>0</v>
      </c>
      <c r="K28" s="88">
        <v>0</v>
      </c>
      <c r="L28" s="88">
        <v>0</v>
      </c>
      <c r="M28" s="234">
        <f>SUM(H28:L28)</f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234">
        <f>SUM(N28:R28)</f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234">
        <f>SUM(T28:X28)</f>
        <v>0</v>
      </c>
      <c r="Z28" s="349">
        <v>0</v>
      </c>
      <c r="AA28" s="349">
        <v>0</v>
      </c>
      <c r="AB28" s="349">
        <v>0</v>
      </c>
      <c r="AC28" s="349">
        <v>0</v>
      </c>
      <c r="AD28" s="349">
        <v>0</v>
      </c>
      <c r="AE28" s="237">
        <f>SUM(Z28:AD28)</f>
        <v>0</v>
      </c>
      <c r="AF28" s="1"/>
      <c r="AG28" s="156"/>
      <c r="AH28" s="156"/>
      <c r="AI28" s="156"/>
      <c r="AJ28" s="156"/>
      <c r="AK28" s="156"/>
      <c r="AL28" s="156"/>
    </row>
    <row r="29" spans="1:38" ht="18.600000000000001">
      <c r="A29" s="1"/>
      <c r="B29" s="346">
        <v>27</v>
      </c>
      <c r="C29" s="71" t="s">
        <v>42</v>
      </c>
      <c r="D29" s="234">
        <f>SUM(M29+S29+Y29+AE29)</f>
        <v>0</v>
      </c>
      <c r="E29" s="75"/>
      <c r="F29" s="296">
        <f>SUM(D29)/20</f>
        <v>0</v>
      </c>
      <c r="G29" s="87"/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234">
        <f>SUM(H29:L29)</f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234">
        <f>SUM(N29:R29)</f>
        <v>0</v>
      </c>
      <c r="T29" s="148">
        <v>0</v>
      </c>
      <c r="U29" s="148">
        <v>0</v>
      </c>
      <c r="V29" s="148">
        <v>0</v>
      </c>
      <c r="W29" s="148">
        <v>0</v>
      </c>
      <c r="X29" s="88">
        <v>0</v>
      </c>
      <c r="Y29" s="234">
        <f>SUM(T29:X29)</f>
        <v>0</v>
      </c>
      <c r="Z29" s="349">
        <v>0</v>
      </c>
      <c r="AA29" s="349">
        <v>0</v>
      </c>
      <c r="AB29" s="349">
        <v>0</v>
      </c>
      <c r="AC29" s="349">
        <v>0</v>
      </c>
      <c r="AD29" s="349">
        <v>0</v>
      </c>
      <c r="AE29" s="238">
        <f>SUM(Z29:AD29)</f>
        <v>0</v>
      </c>
      <c r="AF29" s="1"/>
      <c r="AG29" s="156"/>
      <c r="AH29" s="156"/>
      <c r="AI29" s="156"/>
      <c r="AJ29" s="156"/>
      <c r="AK29" s="156"/>
      <c r="AL29" s="156"/>
    </row>
    <row r="30" spans="1:38" ht="18.600000000000001">
      <c r="A30" s="1"/>
      <c r="B30" s="346">
        <v>28</v>
      </c>
      <c r="C30" s="144" t="s">
        <v>60</v>
      </c>
      <c r="D30" s="234">
        <f>SUM(M30+S30+Y30+AE30)</f>
        <v>0</v>
      </c>
      <c r="E30" s="75"/>
      <c r="F30" s="296">
        <f>SUM(D30)/20</f>
        <v>0</v>
      </c>
      <c r="G30" s="87"/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234">
        <f>SUM(H30:L30)</f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234">
        <f>SUM(N30:R30)</f>
        <v>0</v>
      </c>
      <c r="T30" s="148">
        <v>0</v>
      </c>
      <c r="U30" s="88">
        <v>0</v>
      </c>
      <c r="V30" s="88">
        <v>0</v>
      </c>
      <c r="W30" s="88">
        <v>0</v>
      </c>
      <c r="X30" s="88">
        <v>0</v>
      </c>
      <c r="Y30" s="234">
        <f>SUM(T30:X30)</f>
        <v>0</v>
      </c>
      <c r="Z30" s="343">
        <v>0</v>
      </c>
      <c r="AA30" s="343">
        <v>0</v>
      </c>
      <c r="AB30" s="343">
        <v>0</v>
      </c>
      <c r="AC30" s="343">
        <v>0</v>
      </c>
      <c r="AD30" s="343">
        <v>0</v>
      </c>
      <c r="AE30" s="237">
        <f>SUM(Z30:AD30)</f>
        <v>0</v>
      </c>
      <c r="AF30" s="1"/>
      <c r="AG30" s="156"/>
      <c r="AH30" s="156"/>
      <c r="AI30" s="156"/>
      <c r="AJ30" s="156"/>
      <c r="AK30" s="156"/>
      <c r="AL30" s="156"/>
    </row>
    <row r="31" spans="1:38" ht="18.600000000000001">
      <c r="A31" s="1"/>
      <c r="B31" s="346">
        <v>29</v>
      </c>
      <c r="C31" s="144" t="s">
        <v>34</v>
      </c>
      <c r="D31" s="234">
        <f>SUM(M31+S31+Y31+AE31)</f>
        <v>0</v>
      </c>
      <c r="E31" s="86">
        <v>2203</v>
      </c>
      <c r="F31" s="296">
        <f>SUM(D31)/20</f>
        <v>0</v>
      </c>
      <c r="G31" s="87"/>
      <c r="H31" s="88">
        <v>0</v>
      </c>
      <c r="I31" s="88">
        <v>0</v>
      </c>
      <c r="J31" s="88">
        <v>0</v>
      </c>
      <c r="K31" s="88">
        <v>0</v>
      </c>
      <c r="L31" s="88">
        <v>0</v>
      </c>
      <c r="M31" s="234">
        <f>SUM(H31:L31)</f>
        <v>0</v>
      </c>
      <c r="N31" s="88">
        <v>0</v>
      </c>
      <c r="O31" s="88">
        <v>0</v>
      </c>
      <c r="P31" s="88">
        <v>0</v>
      </c>
      <c r="Q31" s="88">
        <v>0</v>
      </c>
      <c r="R31" s="88">
        <v>0</v>
      </c>
      <c r="S31" s="234">
        <f>SUM(N31:R31)</f>
        <v>0</v>
      </c>
      <c r="T31" s="148">
        <v>0</v>
      </c>
      <c r="U31" s="88">
        <v>0</v>
      </c>
      <c r="V31" s="88">
        <v>0</v>
      </c>
      <c r="W31" s="88">
        <v>0</v>
      </c>
      <c r="X31" s="88">
        <v>0</v>
      </c>
      <c r="Y31" s="234">
        <f>SUM(T31:X31)</f>
        <v>0</v>
      </c>
      <c r="Z31" s="343">
        <v>0</v>
      </c>
      <c r="AA31" s="343">
        <v>0</v>
      </c>
      <c r="AB31" s="343">
        <v>0</v>
      </c>
      <c r="AC31" s="343">
        <v>0</v>
      </c>
      <c r="AD31" s="343">
        <v>0</v>
      </c>
      <c r="AE31" s="237">
        <f>SUM(Z31:AD31)</f>
        <v>0</v>
      </c>
      <c r="AF31" s="1"/>
      <c r="AG31" s="156"/>
      <c r="AH31" s="156"/>
      <c r="AI31" s="156"/>
      <c r="AJ31" s="156"/>
      <c r="AK31" s="156"/>
      <c r="AL31" s="156"/>
    </row>
    <row r="32" spans="1:38" ht="18.600000000000001">
      <c r="A32" s="1"/>
      <c r="B32" s="346">
        <v>30</v>
      </c>
      <c r="C32" s="144" t="s">
        <v>36</v>
      </c>
      <c r="D32" s="234">
        <f>SUM(M32+S32+Y32+AE32)</f>
        <v>0</v>
      </c>
      <c r="E32" s="75"/>
      <c r="F32" s="296">
        <f>SUM(D32)/20</f>
        <v>0</v>
      </c>
      <c r="G32" s="87"/>
      <c r="H32" s="88">
        <v>0</v>
      </c>
      <c r="I32" s="88">
        <v>0</v>
      </c>
      <c r="J32" s="88">
        <v>0</v>
      </c>
      <c r="K32" s="88">
        <v>0</v>
      </c>
      <c r="L32" s="88">
        <v>0</v>
      </c>
      <c r="M32" s="234">
        <f>SUM(H32:L32)</f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234">
        <f>SUM(N32:R32)</f>
        <v>0</v>
      </c>
      <c r="T32" s="148">
        <v>0</v>
      </c>
      <c r="U32" s="88">
        <v>0</v>
      </c>
      <c r="V32" s="88">
        <v>0</v>
      </c>
      <c r="W32" s="88">
        <v>0</v>
      </c>
      <c r="X32" s="88">
        <v>0</v>
      </c>
      <c r="Y32" s="234">
        <f>SUM(T32:X32)</f>
        <v>0</v>
      </c>
      <c r="Z32" s="343">
        <v>0</v>
      </c>
      <c r="AA32" s="343">
        <v>0</v>
      </c>
      <c r="AB32" s="343">
        <v>0</v>
      </c>
      <c r="AC32" s="343">
        <v>0</v>
      </c>
      <c r="AD32" s="343">
        <v>0</v>
      </c>
      <c r="AE32" s="237">
        <f>SUM(Z32:AD32)</f>
        <v>0</v>
      </c>
      <c r="AF32" s="1"/>
      <c r="AG32" s="156"/>
      <c r="AH32" s="156"/>
      <c r="AI32" s="156"/>
      <c r="AJ32" s="156"/>
      <c r="AK32" s="156"/>
      <c r="AL32" s="156"/>
    </row>
    <row r="33" spans="1:38" ht="18.600000000000001">
      <c r="A33" s="1"/>
      <c r="B33" s="346">
        <v>31</v>
      </c>
      <c r="C33" s="144" t="s">
        <v>40</v>
      </c>
      <c r="D33" s="234">
        <f>SUM(M33+S33+Y33+AE33)</f>
        <v>0</v>
      </c>
      <c r="E33" s="75"/>
      <c r="F33" s="296">
        <f>SUM(D33)/20</f>
        <v>0</v>
      </c>
      <c r="G33" s="87"/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234">
        <f>SUM(H33:L33)</f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234">
        <f>SUM(N33:R33)</f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234">
        <f>SUM(T33:X33)</f>
        <v>0</v>
      </c>
      <c r="Z33" s="343">
        <v>0</v>
      </c>
      <c r="AA33" s="343">
        <v>0</v>
      </c>
      <c r="AB33" s="343">
        <v>0</v>
      </c>
      <c r="AC33" s="343">
        <v>0</v>
      </c>
      <c r="AD33" s="343">
        <v>0</v>
      </c>
      <c r="AE33" s="237">
        <f>SUM(Z33:AD33)</f>
        <v>0</v>
      </c>
      <c r="AF33" s="1"/>
      <c r="AG33" s="156"/>
      <c r="AH33" s="156"/>
      <c r="AI33" s="156"/>
      <c r="AJ33" s="156"/>
      <c r="AK33" s="156"/>
      <c r="AL33" s="156"/>
    </row>
    <row r="34" spans="1:38" ht="19.2" thickBot="1">
      <c r="A34" s="1"/>
      <c r="B34" s="345">
        <v>32</v>
      </c>
      <c r="C34" s="149" t="s">
        <v>58</v>
      </c>
      <c r="D34" s="235">
        <f>SUM(M34+S34+Y34+AE34)</f>
        <v>0</v>
      </c>
      <c r="E34" s="344"/>
      <c r="F34" s="297">
        <f>SUM(D34)/20</f>
        <v>0</v>
      </c>
      <c r="G34" s="344"/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235">
        <f>SUM(H34:L34)</f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235">
        <f>SUM(N34:R34)</f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235">
        <f>SUM(T34:X34)</f>
        <v>0</v>
      </c>
      <c r="Z34" s="150">
        <v>0</v>
      </c>
      <c r="AA34" s="150">
        <v>0</v>
      </c>
      <c r="AB34" s="150">
        <v>0</v>
      </c>
      <c r="AC34" s="150">
        <v>0</v>
      </c>
      <c r="AD34" s="150">
        <v>0</v>
      </c>
      <c r="AE34" s="239">
        <f>SUM(Z34:AD34)</f>
        <v>0</v>
      </c>
      <c r="AF34" s="1"/>
      <c r="AG34" s="156"/>
      <c r="AH34" s="156"/>
      <c r="AI34" s="156"/>
      <c r="AJ34" s="156"/>
      <c r="AK34" s="156"/>
      <c r="AL34" s="156"/>
    </row>
    <row r="35" spans="1:38" ht="18.600000000000001">
      <c r="A35" s="1"/>
      <c r="B35" s="4"/>
      <c r="C35" s="339"/>
      <c r="D35" s="26"/>
      <c r="E35" s="5"/>
      <c r="F35" s="340"/>
      <c r="G35" s="341"/>
      <c r="H35" s="342"/>
      <c r="I35" s="342"/>
      <c r="J35" s="342"/>
      <c r="K35" s="342"/>
      <c r="L35" s="342"/>
      <c r="M35" s="26"/>
      <c r="N35" s="342"/>
      <c r="O35" s="342"/>
      <c r="P35" s="342"/>
      <c r="Q35" s="342"/>
      <c r="R35" s="342"/>
      <c r="S35" s="26"/>
      <c r="T35" s="7"/>
      <c r="U35" s="342"/>
      <c r="V35" s="342"/>
      <c r="W35" s="342"/>
      <c r="X35" s="342"/>
      <c r="Y35" s="26"/>
      <c r="Z35" s="1"/>
      <c r="AA35" s="1"/>
      <c r="AB35" s="1"/>
      <c r="AC35" s="1"/>
      <c r="AD35" s="1"/>
      <c r="AE35" s="1"/>
      <c r="AF35" s="1"/>
      <c r="AG35" s="156"/>
      <c r="AH35" s="156"/>
      <c r="AI35" s="156"/>
      <c r="AJ35" s="156"/>
      <c r="AK35" s="156"/>
      <c r="AL35" s="156"/>
    </row>
    <row r="36" spans="1:38" ht="18.600000000000001">
      <c r="A36" s="146"/>
      <c r="B36" s="74"/>
      <c r="C36" s="155"/>
      <c r="D36" s="86"/>
      <c r="E36" s="75"/>
      <c r="F36" s="67"/>
      <c r="G36" s="87"/>
      <c r="H36" s="88"/>
      <c r="I36" s="88"/>
      <c r="J36" s="88"/>
      <c r="K36" s="88"/>
      <c r="L36" s="88"/>
      <c r="M36" s="86"/>
      <c r="N36" s="88"/>
      <c r="O36" s="88"/>
      <c r="P36" s="88"/>
      <c r="Q36" s="88"/>
      <c r="R36" s="88"/>
      <c r="S36" s="86"/>
      <c r="T36" s="148"/>
      <c r="U36" s="88"/>
      <c r="V36" s="88"/>
      <c r="W36" s="88"/>
      <c r="X36" s="88"/>
      <c r="Y36" s="86"/>
      <c r="Z36" s="146"/>
      <c r="AA36" s="146"/>
      <c r="AB36" s="146"/>
      <c r="AC36" s="146"/>
      <c r="AD36" s="146"/>
      <c r="AE36" s="146"/>
      <c r="AF36" s="146"/>
      <c r="AG36" s="156"/>
      <c r="AH36" s="156"/>
      <c r="AI36" s="156"/>
      <c r="AJ36" s="156"/>
      <c r="AK36" s="156"/>
      <c r="AL36" s="156"/>
    </row>
    <row r="37" spans="1:38" ht="18.600000000000001">
      <c r="A37" s="146"/>
      <c r="B37" s="74"/>
      <c r="C37" s="155"/>
      <c r="D37" s="86"/>
      <c r="E37" s="75"/>
      <c r="F37" s="67"/>
      <c r="G37" s="87"/>
      <c r="H37" s="88"/>
      <c r="I37" s="88"/>
      <c r="J37" s="88"/>
      <c r="K37" s="88"/>
      <c r="L37" s="88"/>
      <c r="M37" s="86"/>
      <c r="N37" s="88"/>
      <c r="O37" s="88"/>
      <c r="P37" s="88"/>
      <c r="Q37" s="88"/>
      <c r="R37" s="88"/>
      <c r="S37" s="86"/>
      <c r="T37" s="148"/>
      <c r="U37" s="88"/>
      <c r="V37" s="88"/>
      <c r="W37" s="88"/>
      <c r="X37" s="88"/>
      <c r="Y37" s="86"/>
      <c r="Z37" s="146"/>
      <c r="AA37" s="146"/>
      <c r="AB37" s="146"/>
      <c r="AC37" s="146"/>
      <c r="AD37" s="146"/>
      <c r="AE37" s="146"/>
      <c r="AF37" s="146"/>
      <c r="AG37" s="156"/>
      <c r="AH37" s="156"/>
      <c r="AI37" s="156"/>
      <c r="AJ37" s="156"/>
      <c r="AK37" s="156"/>
      <c r="AL37" s="156"/>
    </row>
    <row r="38" spans="1:38" ht="18.600000000000001">
      <c r="A38" s="146"/>
      <c r="B38" s="74"/>
      <c r="C38" s="155"/>
      <c r="D38" s="86"/>
      <c r="E38" s="75"/>
      <c r="F38" s="67"/>
      <c r="G38" s="87"/>
      <c r="H38" s="88"/>
      <c r="I38" s="88"/>
      <c r="J38" s="88"/>
      <c r="K38" s="88"/>
      <c r="L38" s="88"/>
      <c r="M38" s="86"/>
      <c r="N38" s="88"/>
      <c r="O38" s="88"/>
      <c r="P38" s="88"/>
      <c r="Q38" s="88"/>
      <c r="R38" s="88"/>
      <c r="S38" s="86"/>
      <c r="T38" s="148"/>
      <c r="U38" s="88"/>
      <c r="V38" s="88"/>
      <c r="W38" s="88"/>
      <c r="X38" s="88"/>
      <c r="Y38" s="86"/>
      <c r="Z38" s="146"/>
      <c r="AA38" s="146"/>
      <c r="AB38" s="146"/>
      <c r="AC38" s="146"/>
      <c r="AD38" s="146"/>
      <c r="AE38" s="146"/>
      <c r="AF38" s="146"/>
      <c r="AG38" s="156"/>
      <c r="AH38" s="156"/>
      <c r="AI38" s="156"/>
      <c r="AJ38" s="156"/>
      <c r="AK38" s="156"/>
      <c r="AL38" s="156"/>
    </row>
    <row r="39" spans="1:38" ht="18.600000000000001">
      <c r="A39" s="146"/>
      <c r="B39" s="74"/>
      <c r="C39" s="155"/>
      <c r="D39" s="86"/>
      <c r="E39" s="75"/>
      <c r="F39" s="67"/>
      <c r="G39" s="87"/>
      <c r="H39" s="88"/>
      <c r="I39" s="88"/>
      <c r="J39" s="88"/>
      <c r="K39" s="88"/>
      <c r="L39" s="88"/>
      <c r="M39" s="86"/>
      <c r="N39" s="88"/>
      <c r="O39" s="88"/>
      <c r="P39" s="88"/>
      <c r="Q39" s="88"/>
      <c r="R39" s="88"/>
      <c r="S39" s="86"/>
      <c r="T39" s="148"/>
      <c r="U39" s="88"/>
      <c r="V39" s="88"/>
      <c r="W39" s="88"/>
      <c r="X39" s="88"/>
      <c r="Y39" s="86"/>
      <c r="Z39" s="146"/>
      <c r="AA39" s="146"/>
      <c r="AB39" s="146"/>
      <c r="AC39" s="146"/>
      <c r="AD39" s="146"/>
      <c r="AE39" s="146"/>
      <c r="AF39" s="146"/>
      <c r="AG39" s="156"/>
      <c r="AH39" s="156"/>
      <c r="AI39" s="156"/>
      <c r="AJ39" s="156"/>
      <c r="AK39" s="156"/>
      <c r="AL39" s="156"/>
    </row>
    <row r="40" spans="1:38" ht="18.600000000000001">
      <c r="A40" s="146"/>
      <c r="B40" s="74"/>
      <c r="C40" s="155"/>
      <c r="D40" s="86"/>
      <c r="E40" s="75"/>
      <c r="F40" s="67"/>
      <c r="G40" s="87"/>
      <c r="H40" s="88"/>
      <c r="I40" s="88"/>
      <c r="J40" s="88"/>
      <c r="K40" s="88"/>
      <c r="L40" s="88"/>
      <c r="M40" s="86"/>
      <c r="N40" s="88"/>
      <c r="O40" s="88"/>
      <c r="P40" s="88"/>
      <c r="Q40" s="88"/>
      <c r="R40" s="88"/>
      <c r="S40" s="86"/>
      <c r="T40" s="148"/>
      <c r="U40" s="88"/>
      <c r="V40" s="88"/>
      <c r="W40" s="88"/>
      <c r="X40" s="88"/>
      <c r="Y40" s="86"/>
      <c r="Z40" s="146"/>
      <c r="AA40" s="146"/>
      <c r="AB40" s="146"/>
      <c r="AC40" s="146"/>
      <c r="AD40" s="146"/>
      <c r="AE40" s="146"/>
      <c r="AF40" s="146"/>
      <c r="AG40" s="156"/>
      <c r="AH40" s="156"/>
      <c r="AI40" s="156"/>
      <c r="AJ40" s="156"/>
      <c r="AK40" s="156"/>
      <c r="AL40" s="156"/>
    </row>
    <row r="41" spans="1:38" ht="18.600000000000001">
      <c r="A41" s="146"/>
      <c r="B41" s="157"/>
      <c r="C41" s="158"/>
      <c r="D41" s="159"/>
      <c r="E41" s="159"/>
      <c r="F41" s="160"/>
      <c r="G41" s="160"/>
      <c r="H41" s="161"/>
      <c r="I41" s="161"/>
      <c r="J41" s="161"/>
      <c r="K41" s="161"/>
      <c r="L41" s="161"/>
      <c r="M41" s="159"/>
      <c r="N41" s="161"/>
      <c r="O41" s="161"/>
      <c r="P41" s="161"/>
      <c r="Q41" s="161"/>
      <c r="R41" s="161"/>
      <c r="S41" s="159"/>
      <c r="T41" s="148"/>
      <c r="U41" s="161"/>
      <c r="V41" s="161"/>
      <c r="W41" s="161"/>
      <c r="X41" s="161"/>
      <c r="Y41" s="159"/>
      <c r="Z41" s="146"/>
      <c r="AA41" s="146"/>
      <c r="AB41" s="146"/>
      <c r="AC41" s="146"/>
      <c r="AD41" s="146"/>
      <c r="AE41" s="146"/>
      <c r="AF41" s="146"/>
      <c r="AG41" s="156"/>
      <c r="AH41" s="156"/>
      <c r="AI41" s="156"/>
      <c r="AJ41" s="156"/>
      <c r="AK41" s="156"/>
      <c r="AL41" s="156"/>
    </row>
    <row r="42" spans="1:38" ht="18.600000000000001">
      <c r="A42" s="146"/>
      <c r="B42" s="157"/>
      <c r="C42" s="158"/>
      <c r="D42" s="159"/>
      <c r="E42" s="159"/>
      <c r="F42" s="160"/>
      <c r="G42" s="160"/>
      <c r="H42" s="161"/>
      <c r="I42" s="161"/>
      <c r="J42" s="161"/>
      <c r="K42" s="161"/>
      <c r="L42" s="161"/>
      <c r="M42" s="159"/>
      <c r="N42" s="161"/>
      <c r="O42" s="161"/>
      <c r="P42" s="161"/>
      <c r="Q42" s="161"/>
      <c r="R42" s="161"/>
      <c r="S42" s="159"/>
      <c r="T42" s="148"/>
      <c r="U42" s="161"/>
      <c r="V42" s="161"/>
      <c r="W42" s="161"/>
      <c r="X42" s="161"/>
      <c r="Y42" s="159"/>
      <c r="Z42" s="146"/>
      <c r="AA42" s="146"/>
      <c r="AB42" s="146"/>
      <c r="AC42" s="146"/>
      <c r="AD42" s="146"/>
      <c r="AE42" s="146"/>
      <c r="AF42" s="146"/>
      <c r="AG42" s="156"/>
      <c r="AH42" s="156"/>
      <c r="AI42" s="156"/>
      <c r="AJ42" s="156"/>
      <c r="AK42" s="156"/>
      <c r="AL42" s="156"/>
    </row>
    <row r="43" spans="1:38" ht="18.600000000000001">
      <c r="A43" s="146"/>
      <c r="B43" s="157"/>
      <c r="C43" s="158"/>
      <c r="D43" s="159"/>
      <c r="E43" s="159"/>
      <c r="F43" s="160"/>
      <c r="G43" s="160"/>
      <c r="H43" s="161"/>
      <c r="I43" s="161"/>
      <c r="J43" s="161"/>
      <c r="K43" s="161"/>
      <c r="L43" s="161"/>
      <c r="M43" s="159"/>
      <c r="N43" s="161"/>
      <c r="O43" s="161"/>
      <c r="P43" s="161"/>
      <c r="Q43" s="161"/>
      <c r="R43" s="161"/>
      <c r="S43" s="159"/>
      <c r="T43" s="161"/>
      <c r="U43" s="161"/>
      <c r="V43" s="161"/>
      <c r="W43" s="161"/>
      <c r="X43" s="161"/>
      <c r="Y43" s="159"/>
      <c r="Z43" s="146"/>
      <c r="AA43" s="146"/>
      <c r="AB43" s="146"/>
      <c r="AC43" s="146"/>
      <c r="AD43" s="146"/>
      <c r="AE43" s="146"/>
      <c r="AF43" s="146"/>
      <c r="AG43" s="156"/>
      <c r="AH43" s="156"/>
      <c r="AI43" s="156"/>
      <c r="AJ43" s="156"/>
      <c r="AK43" s="156"/>
      <c r="AL43" s="156"/>
    </row>
    <row r="44" spans="1:38" ht="18.600000000000001">
      <c r="A44" s="146"/>
      <c r="B44" s="157"/>
      <c r="C44" s="158"/>
      <c r="D44" s="159"/>
      <c r="E44" s="159"/>
      <c r="F44" s="160"/>
      <c r="G44" s="160"/>
      <c r="H44" s="161"/>
      <c r="I44" s="161"/>
      <c r="J44" s="161"/>
      <c r="K44" s="161"/>
      <c r="L44" s="161"/>
      <c r="M44" s="159"/>
      <c r="N44" s="161"/>
      <c r="O44" s="161"/>
      <c r="P44" s="161"/>
      <c r="Q44" s="161"/>
      <c r="R44" s="161"/>
      <c r="S44" s="159"/>
      <c r="T44" s="161"/>
      <c r="U44" s="161"/>
      <c r="V44" s="161"/>
      <c r="W44" s="161"/>
      <c r="X44" s="161"/>
      <c r="Y44" s="159"/>
      <c r="Z44" s="146"/>
      <c r="AA44" s="146"/>
      <c r="AB44" s="146"/>
      <c r="AC44" s="146"/>
      <c r="AD44" s="146"/>
      <c r="AE44" s="146"/>
      <c r="AF44" s="146"/>
      <c r="AG44" s="156"/>
      <c r="AH44" s="156"/>
      <c r="AI44" s="156"/>
      <c r="AJ44" s="156"/>
      <c r="AK44" s="156"/>
      <c r="AL44" s="156"/>
    </row>
    <row r="45" spans="1:38" ht="18.600000000000001">
      <c r="A45" s="146"/>
      <c r="B45" s="157"/>
      <c r="C45" s="158"/>
      <c r="D45" s="159"/>
      <c r="E45" s="159"/>
      <c r="F45" s="160"/>
      <c r="G45" s="160"/>
      <c r="H45" s="161"/>
      <c r="I45" s="161"/>
      <c r="J45" s="161"/>
      <c r="K45" s="161"/>
      <c r="L45" s="161"/>
      <c r="M45" s="159"/>
      <c r="N45" s="161"/>
      <c r="O45" s="161"/>
      <c r="P45" s="161"/>
      <c r="Q45" s="161"/>
      <c r="R45" s="161"/>
      <c r="S45" s="159"/>
      <c r="T45" s="161"/>
      <c r="U45" s="161"/>
      <c r="V45" s="161"/>
      <c r="W45" s="161"/>
      <c r="X45" s="161"/>
      <c r="Y45" s="159"/>
      <c r="Z45" s="146"/>
      <c r="AA45" s="146"/>
      <c r="AB45" s="146"/>
      <c r="AC45" s="146"/>
      <c r="AD45" s="146"/>
      <c r="AE45" s="146"/>
      <c r="AF45" s="146"/>
      <c r="AG45" s="156"/>
      <c r="AH45" s="156"/>
      <c r="AI45" s="156"/>
      <c r="AJ45" s="156"/>
      <c r="AK45" s="156"/>
      <c r="AL45" s="156"/>
    </row>
    <row r="46" spans="1:38" ht="18.600000000000001">
      <c r="A46" s="146"/>
      <c r="B46" s="157"/>
      <c r="C46" s="158"/>
      <c r="D46" s="159"/>
      <c r="E46" s="159"/>
      <c r="F46" s="160"/>
      <c r="G46" s="160"/>
      <c r="H46" s="161"/>
      <c r="I46" s="161"/>
      <c r="J46" s="161"/>
      <c r="K46" s="161"/>
      <c r="L46" s="161"/>
      <c r="M46" s="159"/>
      <c r="N46" s="161"/>
      <c r="O46" s="161"/>
      <c r="P46" s="161"/>
      <c r="Q46" s="161"/>
      <c r="R46" s="161"/>
      <c r="S46" s="159"/>
      <c r="T46" s="161"/>
      <c r="U46" s="161"/>
      <c r="V46" s="161"/>
      <c r="W46" s="161"/>
      <c r="X46" s="161"/>
      <c r="Y46" s="159"/>
      <c r="Z46" s="146"/>
      <c r="AA46" s="146"/>
      <c r="AB46" s="146"/>
      <c r="AC46" s="146"/>
      <c r="AD46" s="146"/>
      <c r="AE46" s="146"/>
      <c r="AF46" s="146"/>
      <c r="AG46" s="156"/>
      <c r="AH46" s="156"/>
      <c r="AI46" s="156"/>
      <c r="AJ46" s="156"/>
      <c r="AK46" s="156"/>
      <c r="AL46" s="156"/>
    </row>
    <row r="47" spans="1:38" ht="18.600000000000001">
      <c r="A47" s="146"/>
      <c r="B47" s="157"/>
      <c r="C47" s="158"/>
      <c r="D47" s="159"/>
      <c r="E47" s="159"/>
      <c r="F47" s="160"/>
      <c r="G47" s="160"/>
      <c r="H47" s="161"/>
      <c r="I47" s="161"/>
      <c r="J47" s="161"/>
      <c r="K47" s="161"/>
      <c r="L47" s="161"/>
      <c r="M47" s="159"/>
      <c r="N47" s="161"/>
      <c r="O47" s="161"/>
      <c r="P47" s="161"/>
      <c r="Q47" s="161"/>
      <c r="R47" s="161"/>
      <c r="S47" s="159"/>
      <c r="T47" s="161"/>
      <c r="U47" s="161"/>
      <c r="V47" s="161"/>
      <c r="W47" s="161"/>
      <c r="X47" s="161"/>
      <c r="Y47" s="159"/>
      <c r="Z47" s="146"/>
      <c r="AA47" s="146"/>
      <c r="AB47" s="146"/>
      <c r="AC47" s="146"/>
      <c r="AD47" s="146"/>
      <c r="AE47" s="146"/>
      <c r="AF47" s="146"/>
      <c r="AG47" s="156"/>
      <c r="AH47" s="156"/>
      <c r="AI47" s="156"/>
      <c r="AJ47" s="156"/>
      <c r="AK47" s="156"/>
      <c r="AL47" s="156"/>
    </row>
    <row r="48" spans="1:38" ht="18.600000000000001">
      <c r="A48" s="146"/>
      <c r="B48" s="157"/>
      <c r="C48" s="158"/>
      <c r="D48" s="159"/>
      <c r="E48" s="159"/>
      <c r="F48" s="160"/>
      <c r="G48" s="160"/>
      <c r="H48" s="161"/>
      <c r="I48" s="161"/>
      <c r="J48" s="161"/>
      <c r="K48" s="161"/>
      <c r="L48" s="161"/>
      <c r="M48" s="159"/>
      <c r="N48" s="161"/>
      <c r="O48" s="161"/>
      <c r="P48" s="161"/>
      <c r="Q48" s="161"/>
      <c r="R48" s="161"/>
      <c r="S48" s="159"/>
      <c r="T48" s="161"/>
      <c r="U48" s="161"/>
      <c r="V48" s="161"/>
      <c r="W48" s="161"/>
      <c r="X48" s="161"/>
      <c r="Y48" s="159"/>
      <c r="Z48" s="146"/>
      <c r="AA48" s="146"/>
      <c r="AB48" s="146"/>
      <c r="AC48" s="146"/>
      <c r="AD48" s="146"/>
      <c r="AE48" s="146"/>
      <c r="AF48" s="146"/>
      <c r="AG48" s="156"/>
      <c r="AH48" s="156"/>
      <c r="AI48" s="156"/>
      <c r="AJ48" s="156"/>
      <c r="AK48" s="156"/>
      <c r="AL48" s="156"/>
    </row>
    <row r="49" spans="1:38" ht="18.600000000000001">
      <c r="A49" s="146"/>
      <c r="B49" s="157"/>
      <c r="C49" s="158"/>
      <c r="D49" s="159"/>
      <c r="E49" s="159"/>
      <c r="F49" s="160"/>
      <c r="G49" s="160"/>
      <c r="H49" s="161"/>
      <c r="I49" s="161"/>
      <c r="J49" s="161"/>
      <c r="K49" s="161"/>
      <c r="L49" s="161"/>
      <c r="M49" s="159"/>
      <c r="N49" s="161"/>
      <c r="O49" s="161"/>
      <c r="P49" s="161"/>
      <c r="Q49" s="161"/>
      <c r="R49" s="161"/>
      <c r="S49" s="159"/>
      <c r="T49" s="161"/>
      <c r="U49" s="161"/>
      <c r="V49" s="161"/>
      <c r="W49" s="161"/>
      <c r="X49" s="161"/>
      <c r="Y49" s="159"/>
      <c r="Z49" s="146"/>
      <c r="AA49" s="146"/>
      <c r="AB49" s="146"/>
      <c r="AC49" s="146"/>
      <c r="AD49" s="146"/>
      <c r="AE49" s="146"/>
      <c r="AF49" s="146"/>
      <c r="AG49" s="156"/>
      <c r="AH49" s="156"/>
      <c r="AI49" s="156"/>
      <c r="AJ49" s="156"/>
      <c r="AK49" s="156"/>
      <c r="AL49" s="156"/>
    </row>
    <row r="50" spans="1:38" ht="18.600000000000001">
      <c r="A50" s="146"/>
      <c r="B50" s="157"/>
      <c r="C50" s="158"/>
      <c r="D50" s="159"/>
      <c r="E50" s="159"/>
      <c r="F50" s="160"/>
      <c r="G50" s="160"/>
      <c r="H50" s="161"/>
      <c r="I50" s="161"/>
      <c r="J50" s="161"/>
      <c r="K50" s="161"/>
      <c r="L50" s="161"/>
      <c r="M50" s="159"/>
      <c r="N50" s="161"/>
      <c r="O50" s="161"/>
      <c r="P50" s="161"/>
      <c r="Q50" s="161"/>
      <c r="R50" s="161"/>
      <c r="S50" s="159"/>
      <c r="T50" s="161"/>
      <c r="U50" s="161"/>
      <c r="V50" s="161"/>
      <c r="W50" s="161"/>
      <c r="X50" s="161"/>
      <c r="Y50" s="159"/>
      <c r="Z50" s="146"/>
      <c r="AA50" s="146"/>
      <c r="AB50" s="146"/>
      <c r="AC50" s="146"/>
      <c r="AD50" s="146"/>
      <c r="AE50" s="146"/>
      <c r="AF50" s="146"/>
      <c r="AG50" s="156"/>
      <c r="AH50" s="156"/>
      <c r="AI50" s="156"/>
      <c r="AJ50" s="156"/>
      <c r="AK50" s="156"/>
      <c r="AL50" s="156"/>
    </row>
    <row r="51" spans="1:38" ht="18.600000000000001">
      <c r="A51" s="146"/>
      <c r="B51" s="157"/>
      <c r="C51" s="158"/>
      <c r="D51" s="159"/>
      <c r="E51" s="159"/>
      <c r="F51" s="160"/>
      <c r="G51" s="160"/>
      <c r="H51" s="161"/>
      <c r="I51" s="161"/>
      <c r="J51" s="161"/>
      <c r="K51" s="161"/>
      <c r="L51" s="161"/>
      <c r="M51" s="159"/>
      <c r="N51" s="161"/>
      <c r="O51" s="161"/>
      <c r="P51" s="161"/>
      <c r="Q51" s="161"/>
      <c r="R51" s="161"/>
      <c r="S51" s="159"/>
      <c r="T51" s="161"/>
      <c r="U51" s="161"/>
      <c r="V51" s="161"/>
      <c r="W51" s="161"/>
      <c r="X51" s="161"/>
      <c r="Y51" s="159"/>
      <c r="Z51" s="146"/>
      <c r="AA51" s="146"/>
      <c r="AB51" s="146"/>
      <c r="AC51" s="146"/>
      <c r="AD51" s="146"/>
      <c r="AE51" s="146"/>
      <c r="AF51" s="146"/>
      <c r="AG51" s="156"/>
      <c r="AH51" s="156"/>
      <c r="AI51" s="156"/>
      <c r="AJ51" s="156"/>
      <c r="AK51" s="156"/>
      <c r="AL51" s="156"/>
    </row>
    <row r="52" spans="1:38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56"/>
      <c r="AH52" s="156"/>
      <c r="AI52" s="156"/>
      <c r="AJ52" s="156"/>
      <c r="AK52" s="156"/>
      <c r="AL52" s="156"/>
    </row>
    <row r="53" spans="1:38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56"/>
      <c r="AH53" s="156"/>
      <c r="AI53" s="156"/>
      <c r="AJ53" s="156"/>
      <c r="AK53" s="156"/>
      <c r="AL53" s="156"/>
    </row>
    <row r="54" spans="1:38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56"/>
      <c r="AH54" s="156"/>
      <c r="AI54" s="156"/>
      <c r="AJ54" s="156"/>
      <c r="AK54" s="156"/>
      <c r="AL54" s="156"/>
    </row>
    <row r="55" spans="1:38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56"/>
      <c r="AH55" s="156"/>
      <c r="AI55" s="156"/>
      <c r="AJ55" s="156"/>
      <c r="AK55" s="156"/>
      <c r="AL55" s="156"/>
    </row>
    <row r="56" spans="1:38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56"/>
      <c r="AH56" s="156"/>
      <c r="AI56" s="156"/>
      <c r="AJ56" s="156"/>
      <c r="AK56" s="156"/>
      <c r="AL56" s="156"/>
    </row>
    <row r="57" spans="1:38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56"/>
      <c r="AH57" s="156"/>
      <c r="AI57" s="156"/>
      <c r="AJ57" s="156"/>
      <c r="AK57" s="156"/>
      <c r="AL57" s="156"/>
    </row>
    <row r="58" spans="1:38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56"/>
      <c r="AH58" s="156"/>
      <c r="AI58" s="156"/>
      <c r="AJ58" s="156"/>
      <c r="AK58" s="156"/>
      <c r="AL58" s="156"/>
    </row>
    <row r="59" spans="1:38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56"/>
      <c r="AH59" s="156"/>
      <c r="AI59" s="156"/>
      <c r="AJ59" s="156"/>
      <c r="AK59" s="156"/>
      <c r="AL59" s="156"/>
    </row>
    <row r="60" spans="1:38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56"/>
      <c r="AH60" s="156"/>
      <c r="AI60" s="156"/>
      <c r="AJ60" s="156"/>
      <c r="AK60" s="156"/>
      <c r="AL60" s="156"/>
    </row>
    <row r="61" spans="1:38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56"/>
      <c r="AH61" s="156"/>
      <c r="AI61" s="156"/>
      <c r="AJ61" s="156"/>
      <c r="AK61" s="156"/>
      <c r="AL61" s="156"/>
    </row>
    <row r="62" spans="1:38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56"/>
      <c r="AH62" s="156"/>
      <c r="AI62" s="156"/>
      <c r="AJ62" s="156"/>
      <c r="AK62" s="156"/>
      <c r="AL62" s="156"/>
    </row>
    <row r="63" spans="1:38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56"/>
      <c r="AH63" s="156"/>
      <c r="AI63" s="156"/>
      <c r="AJ63" s="156"/>
      <c r="AK63" s="156"/>
      <c r="AL63" s="156"/>
    </row>
    <row r="64" spans="1:38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56"/>
      <c r="AH64" s="156"/>
      <c r="AI64" s="156"/>
      <c r="AJ64" s="156"/>
      <c r="AK64" s="156"/>
      <c r="AL64" s="156"/>
    </row>
    <row r="65" spans="1:38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56"/>
      <c r="AH65" s="156"/>
      <c r="AI65" s="156"/>
      <c r="AJ65" s="156"/>
      <c r="AK65" s="156"/>
      <c r="AL65" s="156"/>
    </row>
  </sheetData>
  <sortState xmlns:xlrd2="http://schemas.microsoft.com/office/spreadsheetml/2017/richdata2" ref="C3:AE34">
    <sortCondition descending="1" ref="F3:F34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U28" sqref="U28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62"/>
      <c r="B1" s="162"/>
      <c r="C1" s="162"/>
      <c r="D1" s="162"/>
      <c r="E1" s="162"/>
      <c r="F1" s="592" t="s">
        <v>89</v>
      </c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38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</row>
    <row r="2" spans="1:30" ht="24.6" thickTop="1" thickBot="1">
      <c r="A2" s="162"/>
      <c r="B2" s="162"/>
      <c r="C2" s="162"/>
      <c r="D2" s="162"/>
      <c r="E2" s="162"/>
      <c r="F2" s="39"/>
      <c r="G2" s="53" t="s">
        <v>59</v>
      </c>
      <c r="H2" s="48"/>
      <c r="I2" s="445" t="s">
        <v>17</v>
      </c>
      <c r="J2" s="446"/>
      <c r="K2" s="553" t="s">
        <v>75</v>
      </c>
      <c r="L2" s="554"/>
      <c r="M2" s="517" t="s">
        <v>67</v>
      </c>
      <c r="N2" s="518"/>
      <c r="O2" s="519"/>
      <c r="P2" s="520" t="s">
        <v>76</v>
      </c>
      <c r="Q2" s="426"/>
      <c r="R2" s="41"/>
      <c r="S2" s="303" t="s">
        <v>84</v>
      </c>
      <c r="T2" s="304"/>
      <c r="U2" s="305"/>
      <c r="V2" s="146"/>
      <c r="W2" s="146"/>
      <c r="X2" s="146"/>
      <c r="Y2" s="146"/>
      <c r="Z2" s="146"/>
      <c r="AA2" s="146"/>
      <c r="AB2" s="146"/>
      <c r="AC2" s="146"/>
      <c r="AD2" s="146"/>
    </row>
    <row r="3" spans="1:30" ht="24" thickBot="1">
      <c r="A3" s="162"/>
      <c r="B3" s="162"/>
      <c r="C3" s="162"/>
      <c r="D3" s="162"/>
      <c r="E3" s="162"/>
      <c r="F3" s="289">
        <v>1</v>
      </c>
      <c r="G3" s="213" t="s">
        <v>25</v>
      </c>
      <c r="H3" s="214"/>
      <c r="I3" s="413">
        <v>341</v>
      </c>
      <c r="J3" s="414">
        <v>341</v>
      </c>
      <c r="K3" s="447">
        <v>141.39655172413794</v>
      </c>
      <c r="L3" s="448">
        <v>141.39655172413794</v>
      </c>
      <c r="M3" s="514">
        <v>1447</v>
      </c>
      <c r="N3" s="515">
        <v>1447</v>
      </c>
      <c r="O3" s="516">
        <v>1447</v>
      </c>
      <c r="P3" s="435">
        <v>1447</v>
      </c>
      <c r="Q3" s="436">
        <v>1447</v>
      </c>
      <c r="R3" s="16"/>
      <c r="S3" s="306" t="s">
        <v>70</v>
      </c>
      <c r="T3" s="307"/>
      <c r="U3" s="308"/>
      <c r="V3" s="146"/>
      <c r="W3" s="146"/>
      <c r="X3" s="146"/>
      <c r="Y3" s="146"/>
      <c r="Z3" s="146"/>
      <c r="AA3" s="146"/>
      <c r="AB3" s="146"/>
      <c r="AC3" s="146"/>
      <c r="AD3" s="146"/>
    </row>
    <row r="4" spans="1:30" ht="18.600000000000001">
      <c r="A4" s="162"/>
      <c r="B4" s="162"/>
      <c r="C4" s="162"/>
      <c r="D4" s="162"/>
      <c r="E4" s="162"/>
      <c r="F4" s="289">
        <v>2</v>
      </c>
      <c r="G4" s="215" t="s">
        <v>61</v>
      </c>
      <c r="H4" s="216"/>
      <c r="I4" s="415">
        <v>316</v>
      </c>
      <c r="J4" s="416">
        <v>316</v>
      </c>
      <c r="K4" s="423">
        <v>136.27575757575758</v>
      </c>
      <c r="L4" s="511">
        <v>136.27575757575758</v>
      </c>
      <c r="M4" s="513">
        <v>1404</v>
      </c>
      <c r="N4" s="513">
        <v>1404</v>
      </c>
      <c r="O4" s="513">
        <v>1404</v>
      </c>
      <c r="P4" s="512">
        <v>1404</v>
      </c>
      <c r="Q4" s="430">
        <v>1404</v>
      </c>
      <c r="R4" s="17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</row>
    <row r="5" spans="1:30" ht="18.600000000000001">
      <c r="A5" s="162"/>
      <c r="B5" s="162"/>
      <c r="C5" s="162"/>
      <c r="D5" s="162"/>
      <c r="E5" s="162"/>
      <c r="F5" s="289">
        <v>3</v>
      </c>
      <c r="G5" s="215" t="s">
        <v>56</v>
      </c>
      <c r="H5" s="216"/>
      <c r="I5" s="415">
        <v>283</v>
      </c>
      <c r="J5" s="416">
        <v>283</v>
      </c>
      <c r="K5" s="423">
        <v>137.5</v>
      </c>
      <c r="L5" s="511">
        <v>137.5</v>
      </c>
      <c r="M5" s="513">
        <v>1482</v>
      </c>
      <c r="N5" s="513">
        <v>1482</v>
      </c>
      <c r="O5" s="513">
        <v>1482</v>
      </c>
      <c r="P5" s="512">
        <v>1434</v>
      </c>
      <c r="Q5" s="430">
        <v>1434</v>
      </c>
      <c r="R5" s="17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</row>
    <row r="6" spans="1:30" ht="18.600000000000001">
      <c r="A6" s="162"/>
      <c r="B6" s="162"/>
      <c r="C6" s="162"/>
      <c r="D6" s="162"/>
      <c r="E6" s="162"/>
      <c r="F6" s="289">
        <v>4</v>
      </c>
      <c r="G6" s="215" t="s">
        <v>27</v>
      </c>
      <c r="H6" s="216"/>
      <c r="I6" s="415">
        <v>262</v>
      </c>
      <c r="J6" s="416">
        <v>262</v>
      </c>
      <c r="K6" s="423">
        <v>132.68064516129033</v>
      </c>
      <c r="L6" s="511">
        <v>132.68064516129033</v>
      </c>
      <c r="M6" s="513">
        <v>1441</v>
      </c>
      <c r="N6" s="513">
        <v>1441</v>
      </c>
      <c r="O6" s="513">
        <v>1441</v>
      </c>
      <c r="P6" s="512">
        <v>1381</v>
      </c>
      <c r="Q6" s="430">
        <v>1381</v>
      </c>
      <c r="R6" s="17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</row>
    <row r="7" spans="1:30" ht="18.600000000000001">
      <c r="A7" s="162"/>
      <c r="B7" s="162"/>
      <c r="C7" s="162"/>
      <c r="D7" s="162"/>
      <c r="E7" s="162"/>
      <c r="F7" s="289">
        <v>5</v>
      </c>
      <c r="G7" s="215" t="s">
        <v>28</v>
      </c>
      <c r="H7" s="216"/>
      <c r="I7" s="417">
        <v>256</v>
      </c>
      <c r="J7" s="418">
        <v>256</v>
      </c>
      <c r="K7" s="423">
        <v>134.0888888888889</v>
      </c>
      <c r="L7" s="511">
        <v>134.0888888888889</v>
      </c>
      <c r="M7" s="513">
        <v>1439</v>
      </c>
      <c r="N7" s="513">
        <v>1439</v>
      </c>
      <c r="O7" s="513">
        <v>1439</v>
      </c>
      <c r="P7" s="512">
        <v>1397</v>
      </c>
      <c r="Q7" s="430">
        <v>1397</v>
      </c>
      <c r="R7" s="17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</row>
    <row r="8" spans="1:30" ht="18.600000000000001">
      <c r="A8" s="146"/>
      <c r="B8" s="146"/>
      <c r="C8" s="146"/>
      <c r="D8" s="146"/>
      <c r="E8" s="146"/>
      <c r="F8" s="289">
        <v>6</v>
      </c>
      <c r="G8" s="217" t="s">
        <v>29</v>
      </c>
      <c r="H8" s="218"/>
      <c r="I8" s="415">
        <v>245</v>
      </c>
      <c r="J8" s="416">
        <v>245</v>
      </c>
      <c r="K8" s="423">
        <v>136.66399999999999</v>
      </c>
      <c r="L8" s="511">
        <v>136.66399999999999</v>
      </c>
      <c r="M8" s="513">
        <v>1455</v>
      </c>
      <c r="N8" s="513">
        <v>1455</v>
      </c>
      <c r="O8" s="513">
        <v>1455</v>
      </c>
      <c r="P8" s="512">
        <v>1426</v>
      </c>
      <c r="Q8" s="430">
        <v>1426</v>
      </c>
      <c r="R8" s="17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</row>
    <row r="9" spans="1:30" ht="18.600000000000001">
      <c r="A9" s="146"/>
      <c r="B9" s="146"/>
      <c r="C9" s="146"/>
      <c r="D9" s="146"/>
      <c r="E9" s="146"/>
      <c r="F9" s="289">
        <v>7</v>
      </c>
      <c r="G9" s="215" t="s">
        <v>26</v>
      </c>
      <c r="H9" s="216"/>
      <c r="I9" s="415">
        <v>241</v>
      </c>
      <c r="J9" s="416">
        <v>241</v>
      </c>
      <c r="K9" s="423">
        <v>134.95806451612904</v>
      </c>
      <c r="L9" s="511">
        <v>134.95806451612904</v>
      </c>
      <c r="M9" s="513">
        <v>1455</v>
      </c>
      <c r="N9" s="513">
        <v>1455</v>
      </c>
      <c r="O9" s="513">
        <v>1455</v>
      </c>
      <c r="P9" s="512">
        <v>1401</v>
      </c>
      <c r="Q9" s="430">
        <v>1401</v>
      </c>
      <c r="R9" s="17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</row>
    <row r="10" spans="1:30" ht="18.600000000000001">
      <c r="A10" s="146"/>
      <c r="B10" s="146"/>
      <c r="C10" s="146"/>
      <c r="D10" s="146"/>
      <c r="E10" s="146"/>
      <c r="F10" s="289">
        <v>8</v>
      </c>
      <c r="G10" s="215" t="s">
        <v>30</v>
      </c>
      <c r="H10" s="216"/>
      <c r="I10" s="419">
        <v>241</v>
      </c>
      <c r="J10" s="453">
        <v>241</v>
      </c>
      <c r="K10" s="521">
        <v>138.86190476190475</v>
      </c>
      <c r="L10" s="434">
        <v>138.86190476190475</v>
      </c>
      <c r="M10" s="513">
        <v>1458</v>
      </c>
      <c r="N10" s="513">
        <v>1458</v>
      </c>
      <c r="O10" s="513">
        <v>1458</v>
      </c>
      <c r="P10" s="522">
        <v>1444</v>
      </c>
      <c r="Q10" s="432">
        <v>1444</v>
      </c>
      <c r="R10" s="17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</row>
    <row r="11" spans="1:30" ht="18.600000000000001">
      <c r="A11" s="146"/>
      <c r="B11" s="146"/>
      <c r="C11" s="146"/>
      <c r="D11" s="146"/>
      <c r="E11" s="146"/>
      <c r="F11" s="289">
        <v>9</v>
      </c>
      <c r="G11" s="317" t="s">
        <v>74</v>
      </c>
      <c r="H11" s="319"/>
      <c r="I11" s="401">
        <v>166</v>
      </c>
      <c r="J11" s="528">
        <v>166</v>
      </c>
      <c r="K11" s="529">
        <v>132.52380952380952</v>
      </c>
      <c r="L11" s="404">
        <v>132.52380952380952</v>
      </c>
      <c r="M11" s="530">
        <v>1436</v>
      </c>
      <c r="N11" s="531">
        <v>1436</v>
      </c>
      <c r="O11" s="532">
        <v>1436</v>
      </c>
      <c r="P11" s="533">
        <v>1405</v>
      </c>
      <c r="Q11" s="534">
        <v>1405</v>
      </c>
      <c r="R11" s="17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</row>
    <row r="12" spans="1:30" ht="19.2" thickBot="1">
      <c r="A12" s="146"/>
      <c r="B12" s="146"/>
      <c r="C12" s="146"/>
      <c r="D12" s="146"/>
      <c r="E12" s="146"/>
      <c r="F12" s="289">
        <v>10</v>
      </c>
      <c r="G12" s="230" t="s">
        <v>57</v>
      </c>
      <c r="H12" s="231"/>
      <c r="I12" s="523">
        <v>162</v>
      </c>
      <c r="J12" s="523">
        <v>162</v>
      </c>
      <c r="K12" s="524">
        <v>139.07599999999999</v>
      </c>
      <c r="L12" s="524">
        <v>139.07599999999999</v>
      </c>
      <c r="M12" s="527">
        <v>1471</v>
      </c>
      <c r="N12" s="527">
        <v>1471</v>
      </c>
      <c r="O12" s="527">
        <v>1471</v>
      </c>
      <c r="P12" s="525">
        <v>1428</v>
      </c>
      <c r="Q12" s="526">
        <v>1428</v>
      </c>
      <c r="R12" s="17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30" ht="19.2" thickBot="1">
      <c r="A13" s="146"/>
      <c r="B13" s="146"/>
      <c r="C13" s="146"/>
      <c r="D13" s="146"/>
      <c r="E13" s="146"/>
      <c r="F13" s="291"/>
      <c r="G13" s="406"/>
      <c r="H13" s="406"/>
      <c r="I13" s="40"/>
      <c r="J13" s="6"/>
      <c r="K13" s="6"/>
      <c r="L13" s="6"/>
      <c r="M13" s="442"/>
      <c r="N13" s="442"/>
      <c r="O13" s="6"/>
      <c r="P13" s="443"/>
      <c r="Q13" s="443"/>
      <c r="R13" s="17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</row>
    <row r="14" spans="1:30" ht="19.8" thickTop="1" thickBot="1">
      <c r="A14" s="146"/>
      <c r="B14" s="146"/>
      <c r="C14" s="146"/>
      <c r="D14" s="146"/>
      <c r="E14" s="146"/>
      <c r="F14" s="287"/>
      <c r="G14" s="302" t="s">
        <v>0</v>
      </c>
      <c r="H14" s="52"/>
      <c r="I14" s="445" t="s">
        <v>17</v>
      </c>
      <c r="J14" s="446"/>
      <c r="K14" s="553" t="s">
        <v>75</v>
      </c>
      <c r="L14" s="554"/>
      <c r="M14" s="517" t="s">
        <v>67</v>
      </c>
      <c r="N14" s="518"/>
      <c r="O14" s="519"/>
      <c r="P14" s="520" t="s">
        <v>76</v>
      </c>
      <c r="Q14" s="426"/>
      <c r="R14" s="42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</row>
    <row r="15" spans="1:30" ht="18.600000000000001">
      <c r="A15" s="146"/>
      <c r="B15" s="146"/>
      <c r="C15" s="146"/>
      <c r="D15" s="146"/>
      <c r="E15" s="146"/>
      <c r="F15" s="289">
        <v>1</v>
      </c>
      <c r="G15" s="221" t="s">
        <v>68</v>
      </c>
      <c r="H15" s="222"/>
      <c r="I15" s="460">
        <v>303</v>
      </c>
      <c r="J15" s="461">
        <v>303</v>
      </c>
      <c r="K15" s="568">
        <v>124.08333333333333</v>
      </c>
      <c r="L15" s="569">
        <v>124.08333333333333</v>
      </c>
      <c r="M15" s="570">
        <v>1342</v>
      </c>
      <c r="N15" s="571">
        <v>1342</v>
      </c>
      <c r="O15" s="572">
        <v>1342</v>
      </c>
      <c r="P15" s="535">
        <v>1342</v>
      </c>
      <c r="Q15" s="536">
        <v>1342</v>
      </c>
      <c r="R15" s="1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</row>
    <row r="16" spans="1:30" ht="18.600000000000001">
      <c r="A16" s="146"/>
      <c r="B16" s="146"/>
      <c r="C16" s="146"/>
      <c r="D16" s="146"/>
      <c r="E16" s="146"/>
      <c r="F16" s="289">
        <v>2</v>
      </c>
      <c r="G16" s="215" t="s">
        <v>31</v>
      </c>
      <c r="H16" s="216"/>
      <c r="I16" s="415">
        <v>297</v>
      </c>
      <c r="J16" s="415">
        <v>297</v>
      </c>
      <c r="K16" s="539">
        <v>122.01785714285714</v>
      </c>
      <c r="L16" s="539">
        <v>122.01785714285714</v>
      </c>
      <c r="M16" s="538">
        <v>1413</v>
      </c>
      <c r="N16" s="538">
        <v>1413</v>
      </c>
      <c r="O16" s="538">
        <v>1413</v>
      </c>
      <c r="P16" s="537">
        <v>1291</v>
      </c>
      <c r="Q16" s="452">
        <v>1291</v>
      </c>
      <c r="R16" s="1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</row>
    <row r="17" spans="1:30" ht="18.600000000000001">
      <c r="A17" s="146"/>
      <c r="B17" s="146"/>
      <c r="C17" s="146"/>
      <c r="D17" s="146"/>
      <c r="E17" s="146"/>
      <c r="F17" s="289">
        <v>3</v>
      </c>
      <c r="G17" s="215" t="s">
        <v>32</v>
      </c>
      <c r="H17" s="216"/>
      <c r="I17" s="415">
        <v>288</v>
      </c>
      <c r="J17" s="415">
        <v>288</v>
      </c>
      <c r="K17" s="539">
        <v>123.32</v>
      </c>
      <c r="L17" s="539">
        <v>123.32</v>
      </c>
      <c r="M17" s="538">
        <v>1361</v>
      </c>
      <c r="N17" s="538">
        <v>1361</v>
      </c>
      <c r="O17" s="538">
        <v>1361</v>
      </c>
      <c r="P17" s="537">
        <v>1306</v>
      </c>
      <c r="Q17" s="452">
        <v>1306</v>
      </c>
      <c r="R17" s="1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</row>
    <row r="18" spans="1:30" ht="18.600000000000001">
      <c r="A18" s="146"/>
      <c r="B18" s="146"/>
      <c r="C18" s="146"/>
      <c r="D18" s="146"/>
      <c r="E18" s="146"/>
      <c r="F18" s="289">
        <v>4</v>
      </c>
      <c r="G18" s="215" t="s">
        <v>13</v>
      </c>
      <c r="H18" s="216"/>
      <c r="I18" s="415">
        <v>286</v>
      </c>
      <c r="J18" s="415">
        <v>286</v>
      </c>
      <c r="K18" s="539">
        <v>125.90689655172413</v>
      </c>
      <c r="L18" s="539">
        <v>125.90689655172413</v>
      </c>
      <c r="M18" s="538">
        <v>1393</v>
      </c>
      <c r="N18" s="538">
        <v>1393</v>
      </c>
      <c r="O18" s="538">
        <v>1393</v>
      </c>
      <c r="P18" s="540">
        <v>1326</v>
      </c>
      <c r="Q18" s="541">
        <v>1326</v>
      </c>
      <c r="R18" s="1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</row>
    <row r="19" spans="1:30" ht="18.600000000000001">
      <c r="A19" s="146"/>
      <c r="B19" s="146"/>
      <c r="C19" s="146"/>
      <c r="D19" s="146"/>
      <c r="E19" s="146"/>
      <c r="F19" s="289">
        <v>5</v>
      </c>
      <c r="G19" s="215" t="s">
        <v>43</v>
      </c>
      <c r="H19" s="216"/>
      <c r="I19" s="417">
        <v>285</v>
      </c>
      <c r="J19" s="417">
        <v>285</v>
      </c>
      <c r="K19" s="539">
        <v>118.16249999999999</v>
      </c>
      <c r="L19" s="539">
        <v>118.16249999999999</v>
      </c>
      <c r="M19" s="538">
        <v>1337</v>
      </c>
      <c r="N19" s="538">
        <v>1337</v>
      </c>
      <c r="O19" s="538">
        <v>1337</v>
      </c>
      <c r="P19" s="537">
        <v>1282</v>
      </c>
      <c r="Q19" s="452">
        <v>1282</v>
      </c>
      <c r="R19" s="1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</row>
    <row r="20" spans="1:30" ht="18.600000000000001">
      <c r="A20" s="146"/>
      <c r="B20" s="146"/>
      <c r="C20" s="146"/>
      <c r="D20" s="146"/>
      <c r="E20" s="146"/>
      <c r="F20" s="289">
        <v>6</v>
      </c>
      <c r="G20" s="215" t="s">
        <v>5</v>
      </c>
      <c r="H20" s="216"/>
      <c r="I20" s="417">
        <v>283</v>
      </c>
      <c r="J20" s="417">
        <v>283</v>
      </c>
      <c r="K20" s="539">
        <v>117.86774193548388</v>
      </c>
      <c r="L20" s="539">
        <v>117.86774193548388</v>
      </c>
      <c r="M20" s="538">
        <v>1405</v>
      </c>
      <c r="N20" s="538">
        <v>1405</v>
      </c>
      <c r="O20" s="538">
        <v>1405</v>
      </c>
      <c r="P20" s="537">
        <v>1252</v>
      </c>
      <c r="Q20" s="452">
        <v>1252</v>
      </c>
      <c r="R20" s="1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</row>
    <row r="21" spans="1:30" ht="18.600000000000001">
      <c r="A21" s="146"/>
      <c r="B21" s="146"/>
      <c r="C21" s="146"/>
      <c r="D21" s="146"/>
      <c r="E21" s="146"/>
      <c r="F21" s="289">
        <v>7</v>
      </c>
      <c r="G21" s="215" t="s">
        <v>33</v>
      </c>
      <c r="H21" s="216"/>
      <c r="I21" s="415">
        <v>245</v>
      </c>
      <c r="J21" s="415">
        <v>245</v>
      </c>
      <c r="K21" s="539">
        <v>128.90370370370371</v>
      </c>
      <c r="L21" s="539">
        <v>128.90370370370371</v>
      </c>
      <c r="M21" s="538">
        <v>1437</v>
      </c>
      <c r="N21" s="538">
        <v>1437</v>
      </c>
      <c r="O21" s="538">
        <v>1437</v>
      </c>
      <c r="P21" s="537">
        <v>1364</v>
      </c>
      <c r="Q21" s="452">
        <v>1364</v>
      </c>
      <c r="R21" s="1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</row>
    <row r="22" spans="1:30" ht="18.600000000000001">
      <c r="A22" s="146"/>
      <c r="B22" s="146"/>
      <c r="C22" s="146"/>
      <c r="D22" s="146"/>
      <c r="E22" s="146"/>
      <c r="F22" s="289">
        <v>8</v>
      </c>
      <c r="G22" s="228" t="s">
        <v>42</v>
      </c>
      <c r="H22" s="229"/>
      <c r="I22" s="558">
        <v>244</v>
      </c>
      <c r="J22" s="558">
        <v>244</v>
      </c>
      <c r="K22" s="562">
        <v>127.61739130434782</v>
      </c>
      <c r="L22" s="562">
        <v>127.61739130434782</v>
      </c>
      <c r="M22" s="561">
        <v>1426</v>
      </c>
      <c r="N22" s="561">
        <v>1426</v>
      </c>
      <c r="O22" s="561">
        <v>1426</v>
      </c>
      <c r="P22" s="559">
        <v>1339</v>
      </c>
      <c r="Q22" s="560">
        <v>1339</v>
      </c>
      <c r="R22" s="1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</row>
    <row r="23" spans="1:30" ht="18.600000000000001">
      <c r="A23" s="146"/>
      <c r="B23" s="146"/>
      <c r="C23" s="146"/>
      <c r="D23" s="146"/>
      <c r="E23" s="146"/>
      <c r="F23" s="289">
        <v>9</v>
      </c>
      <c r="G23" s="240" t="s">
        <v>24</v>
      </c>
      <c r="H23" s="241"/>
      <c r="I23" s="542">
        <v>240</v>
      </c>
      <c r="J23" s="543">
        <v>240</v>
      </c>
      <c r="K23" s="551">
        <v>130.82413793103447</v>
      </c>
      <c r="L23" s="552">
        <v>130.82413793103447</v>
      </c>
      <c r="M23" s="548">
        <v>1409</v>
      </c>
      <c r="N23" s="549">
        <v>1409</v>
      </c>
      <c r="O23" s="550">
        <v>1409</v>
      </c>
      <c r="P23" s="544">
        <v>1368</v>
      </c>
      <c r="Q23" s="545">
        <v>1368</v>
      </c>
      <c r="R23" s="1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</row>
    <row r="24" spans="1:30" ht="18.600000000000001">
      <c r="A24" s="146"/>
      <c r="B24" s="146"/>
      <c r="C24" s="146"/>
      <c r="D24" s="146"/>
      <c r="E24" s="146"/>
      <c r="F24" s="289">
        <v>10</v>
      </c>
      <c r="G24" s="242" t="s">
        <v>3</v>
      </c>
      <c r="H24" s="243"/>
      <c r="I24" s="542">
        <v>177</v>
      </c>
      <c r="J24" s="543">
        <v>177</v>
      </c>
      <c r="K24" s="551">
        <v>113.92727272727272</v>
      </c>
      <c r="L24" s="552">
        <v>113.92727272727272</v>
      </c>
      <c r="M24" s="548">
        <v>1434</v>
      </c>
      <c r="N24" s="549">
        <v>1434</v>
      </c>
      <c r="O24" s="550">
        <v>1434</v>
      </c>
      <c r="P24" s="563">
        <v>1256</v>
      </c>
      <c r="Q24" s="564">
        <v>1256</v>
      </c>
      <c r="R24" s="1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</row>
    <row r="25" spans="1:30" ht="19.2" thickBot="1">
      <c r="A25" s="146"/>
      <c r="B25" s="146"/>
      <c r="C25" s="146"/>
      <c r="D25" s="146"/>
      <c r="E25" s="146"/>
      <c r="F25" s="289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</row>
    <row r="26" spans="1:30" ht="19.8" thickTop="1" thickBot="1">
      <c r="A26" s="146"/>
      <c r="B26" s="146"/>
      <c r="C26" s="146"/>
      <c r="D26" s="146"/>
      <c r="E26" s="146"/>
      <c r="F26" s="292"/>
      <c r="G26" s="301" t="s">
        <v>7</v>
      </c>
      <c r="H26" s="83"/>
      <c r="I26" s="468" t="s">
        <v>17</v>
      </c>
      <c r="J26" s="469"/>
      <c r="K26" s="553" t="s">
        <v>75</v>
      </c>
      <c r="L26" s="554"/>
      <c r="M26" s="555" t="s">
        <v>67</v>
      </c>
      <c r="N26" s="556"/>
      <c r="O26" s="557"/>
      <c r="P26" s="546" t="s">
        <v>76</v>
      </c>
      <c r="Q26" s="547"/>
      <c r="R26" s="1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</row>
    <row r="27" spans="1:30" ht="18.600000000000001">
      <c r="A27" s="146"/>
      <c r="B27" s="146"/>
      <c r="C27" s="146"/>
      <c r="D27" s="146"/>
      <c r="E27" s="146"/>
      <c r="F27" s="289">
        <v>1</v>
      </c>
      <c r="G27" s="221" t="s">
        <v>71</v>
      </c>
      <c r="H27" s="227"/>
      <c r="I27" s="482">
        <v>337</v>
      </c>
      <c r="J27" s="414">
        <v>337</v>
      </c>
      <c r="K27" s="568">
        <v>96.062962962962956</v>
      </c>
      <c r="L27" s="569">
        <v>96.062962962962956</v>
      </c>
      <c r="M27" s="570">
        <v>1040</v>
      </c>
      <c r="N27" s="571">
        <v>1040</v>
      </c>
      <c r="O27" s="572">
        <v>1040</v>
      </c>
      <c r="P27" s="566">
        <v>1040</v>
      </c>
      <c r="Q27" s="567">
        <v>1040</v>
      </c>
      <c r="R27" s="1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</row>
    <row r="28" spans="1:30" ht="18.600000000000001">
      <c r="A28" s="146"/>
      <c r="B28" s="146"/>
      <c r="C28" s="146"/>
      <c r="D28" s="146"/>
      <c r="E28" s="146"/>
      <c r="F28" s="289">
        <v>2</v>
      </c>
      <c r="G28" s="215" t="s">
        <v>47</v>
      </c>
      <c r="H28" s="216"/>
      <c r="I28" s="415">
        <v>322</v>
      </c>
      <c r="J28" s="415">
        <v>322</v>
      </c>
      <c r="K28" s="539">
        <v>105.47272727272727</v>
      </c>
      <c r="L28" s="539">
        <v>105.47272727272727</v>
      </c>
      <c r="M28" s="538">
        <v>1284</v>
      </c>
      <c r="N28" s="538">
        <v>1284</v>
      </c>
      <c r="O28" s="538">
        <v>1284</v>
      </c>
      <c r="P28" s="565">
        <v>1113</v>
      </c>
      <c r="Q28" s="437">
        <v>1113</v>
      </c>
      <c r="R28" s="1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</row>
    <row r="29" spans="1:30" ht="18.600000000000001">
      <c r="A29" s="146"/>
      <c r="B29" s="146"/>
      <c r="C29" s="146"/>
      <c r="D29" s="146"/>
      <c r="E29" s="146"/>
      <c r="F29" s="289">
        <v>3</v>
      </c>
      <c r="G29" s="215" t="s">
        <v>69</v>
      </c>
      <c r="H29" s="216"/>
      <c r="I29" s="415">
        <v>320</v>
      </c>
      <c r="J29" s="415">
        <v>320</v>
      </c>
      <c r="K29" s="539">
        <v>105.40303030303031</v>
      </c>
      <c r="L29" s="539">
        <v>105.40303030303031</v>
      </c>
      <c r="M29" s="573">
        <v>1154</v>
      </c>
      <c r="N29" s="573">
        <v>1154</v>
      </c>
      <c r="O29" s="573">
        <v>1154</v>
      </c>
      <c r="P29" s="512">
        <v>1154</v>
      </c>
      <c r="Q29" s="430">
        <v>1154</v>
      </c>
      <c r="R29" s="1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</row>
    <row r="30" spans="1:30" ht="18.600000000000001">
      <c r="A30" s="146"/>
      <c r="B30" s="146"/>
      <c r="C30" s="146"/>
      <c r="D30" s="146"/>
      <c r="E30" s="146"/>
      <c r="F30" s="289">
        <v>4</v>
      </c>
      <c r="G30" s="215" t="s">
        <v>62</v>
      </c>
      <c r="H30" s="216"/>
      <c r="I30" s="415">
        <v>297</v>
      </c>
      <c r="J30" s="415">
        <v>297</v>
      </c>
      <c r="K30" s="539">
        <v>114.22424242424242</v>
      </c>
      <c r="L30" s="539">
        <v>114.22424242424242</v>
      </c>
      <c r="M30" s="538">
        <v>1198</v>
      </c>
      <c r="N30" s="538">
        <v>1198</v>
      </c>
      <c r="O30" s="538">
        <v>1198</v>
      </c>
      <c r="P30" s="512">
        <v>1198</v>
      </c>
      <c r="Q30" s="430">
        <v>1198</v>
      </c>
      <c r="R30" s="1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</row>
    <row r="31" spans="1:30" ht="18.600000000000001">
      <c r="A31" s="146"/>
      <c r="B31" s="146"/>
      <c r="C31" s="146"/>
      <c r="D31" s="146"/>
      <c r="E31" s="146"/>
      <c r="F31" s="289">
        <v>5</v>
      </c>
      <c r="G31" s="215" t="s">
        <v>34</v>
      </c>
      <c r="H31" s="216"/>
      <c r="I31" s="415">
        <v>273</v>
      </c>
      <c r="J31" s="415">
        <v>273</v>
      </c>
      <c r="K31" s="539">
        <v>106.31739130434782</v>
      </c>
      <c r="L31" s="539">
        <v>106.31739130434782</v>
      </c>
      <c r="M31" s="576">
        <v>1179</v>
      </c>
      <c r="N31" s="576">
        <v>1179</v>
      </c>
      <c r="O31" s="576">
        <v>1179</v>
      </c>
      <c r="P31" s="512">
        <v>1179</v>
      </c>
      <c r="Q31" s="430">
        <v>1179</v>
      </c>
      <c r="R31" s="1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</row>
    <row r="32" spans="1:30" ht="18.600000000000001">
      <c r="A32" s="146"/>
      <c r="B32" s="146"/>
      <c r="C32" s="146"/>
      <c r="D32" s="146"/>
      <c r="E32" s="146"/>
      <c r="F32" s="289">
        <v>6</v>
      </c>
      <c r="G32" s="228" t="s">
        <v>36</v>
      </c>
      <c r="H32" s="229"/>
      <c r="I32" s="558">
        <v>260</v>
      </c>
      <c r="J32" s="558">
        <v>260</v>
      </c>
      <c r="K32" s="562">
        <v>104.79032258064517</v>
      </c>
      <c r="L32" s="562">
        <v>104.79032258064517</v>
      </c>
      <c r="M32" s="578">
        <v>1302</v>
      </c>
      <c r="N32" s="578">
        <v>1302</v>
      </c>
      <c r="O32" s="578">
        <v>1302</v>
      </c>
      <c r="P32" s="577">
        <v>1139</v>
      </c>
      <c r="Q32" s="450">
        <v>1139</v>
      </c>
      <c r="R32" s="1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</row>
    <row r="33" spans="1:30" ht="18.600000000000001">
      <c r="A33" s="146"/>
      <c r="B33" s="146"/>
      <c r="C33" s="146"/>
      <c r="D33" s="146"/>
      <c r="E33" s="146"/>
      <c r="F33" s="289">
        <v>7</v>
      </c>
      <c r="G33" s="215" t="s">
        <v>38</v>
      </c>
      <c r="H33" s="216"/>
      <c r="I33" s="574">
        <v>258</v>
      </c>
      <c r="J33" s="574">
        <v>258</v>
      </c>
      <c r="K33" s="539">
        <v>109.4375</v>
      </c>
      <c r="L33" s="539">
        <v>109.4375</v>
      </c>
      <c r="M33" s="576">
        <v>1361</v>
      </c>
      <c r="N33" s="576">
        <v>1361</v>
      </c>
      <c r="O33" s="576">
        <v>1361</v>
      </c>
      <c r="P33" s="537">
        <v>1193</v>
      </c>
      <c r="Q33" s="452">
        <v>1193</v>
      </c>
      <c r="R33" s="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</row>
    <row r="34" spans="1:30" ht="18.600000000000001">
      <c r="A34" s="146"/>
      <c r="B34" s="146"/>
      <c r="C34" s="146"/>
      <c r="D34" s="146"/>
      <c r="E34" s="146"/>
      <c r="F34" s="289">
        <v>8</v>
      </c>
      <c r="G34" s="215" t="s">
        <v>37</v>
      </c>
      <c r="H34" s="216"/>
      <c r="I34" s="498">
        <v>248</v>
      </c>
      <c r="J34" s="498">
        <v>248</v>
      </c>
      <c r="K34" s="575">
        <v>96.068749999999994</v>
      </c>
      <c r="L34" s="575">
        <v>96.068749999999994</v>
      </c>
      <c r="M34" s="576">
        <v>1274</v>
      </c>
      <c r="N34" s="576">
        <v>1274</v>
      </c>
      <c r="O34" s="576">
        <v>1274</v>
      </c>
      <c r="P34" s="537">
        <v>1031</v>
      </c>
      <c r="Q34" s="452">
        <v>1031</v>
      </c>
      <c r="R34" s="1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</row>
    <row r="35" spans="1:30" ht="18.600000000000001">
      <c r="A35" s="146"/>
      <c r="B35" s="146"/>
      <c r="C35" s="146"/>
      <c r="D35" s="146"/>
      <c r="E35" s="146"/>
      <c r="F35" s="289">
        <v>9</v>
      </c>
      <c r="G35" s="336" t="s">
        <v>60</v>
      </c>
      <c r="H35" s="337"/>
      <c r="I35" s="500">
        <v>166</v>
      </c>
      <c r="J35" s="500">
        <v>166</v>
      </c>
      <c r="K35" s="584">
        <v>110.72941176470589</v>
      </c>
      <c r="L35" s="584">
        <v>110.72941176470589</v>
      </c>
      <c r="M35" s="585">
        <v>1337</v>
      </c>
      <c r="N35" s="585">
        <v>1337</v>
      </c>
      <c r="O35" s="585">
        <v>1337</v>
      </c>
      <c r="P35" s="581">
        <v>1203</v>
      </c>
      <c r="Q35" s="582">
        <v>1203</v>
      </c>
      <c r="R35" s="1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</row>
    <row r="36" spans="1:30" ht="19.2" thickBot="1">
      <c r="A36" s="146"/>
      <c r="B36" s="146"/>
      <c r="C36" s="146"/>
      <c r="D36" s="146"/>
      <c r="E36" s="146"/>
      <c r="F36" s="289">
        <v>10</v>
      </c>
      <c r="G36" s="336" t="s">
        <v>87</v>
      </c>
      <c r="H36" s="365"/>
      <c r="I36" s="491">
        <v>90</v>
      </c>
      <c r="J36" s="492">
        <v>90</v>
      </c>
      <c r="K36" s="587">
        <v>95.464285714285708</v>
      </c>
      <c r="L36" s="588">
        <v>95.464285714285708</v>
      </c>
      <c r="M36" s="589">
        <v>1242</v>
      </c>
      <c r="N36" s="590">
        <v>1242</v>
      </c>
      <c r="O36" s="591">
        <v>1242</v>
      </c>
      <c r="P36" s="503">
        <v>1052</v>
      </c>
      <c r="Q36" s="504">
        <v>1052</v>
      </c>
      <c r="R36" s="1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</row>
    <row r="37" spans="1:30" ht="18.600000000000001">
      <c r="A37" s="146"/>
      <c r="B37" s="146"/>
      <c r="C37" s="146"/>
      <c r="D37" s="146"/>
      <c r="E37" s="146"/>
      <c r="F37" s="11"/>
      <c r="G37" s="363"/>
      <c r="H37" s="364"/>
      <c r="I37" s="505"/>
      <c r="J37" s="505"/>
      <c r="K37" s="497"/>
      <c r="L37" s="497"/>
      <c r="M37" s="586"/>
      <c r="N37" s="586"/>
      <c r="O37" s="586"/>
      <c r="P37" s="583"/>
      <c r="Q37" s="583"/>
      <c r="R37" s="1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</row>
    <row r="38" spans="1:30" ht="18.600000000000001">
      <c r="A38" s="146"/>
      <c r="B38" s="146"/>
      <c r="C38" s="146"/>
      <c r="D38" s="146"/>
      <c r="E38" s="146"/>
      <c r="F38" s="151"/>
      <c r="G38" s="86"/>
      <c r="H38" s="75"/>
      <c r="I38" s="487"/>
      <c r="J38" s="487"/>
      <c r="K38" s="580"/>
      <c r="L38" s="580"/>
      <c r="M38" s="594"/>
      <c r="N38" s="594"/>
      <c r="O38" s="594"/>
      <c r="P38" s="579"/>
      <c r="Q38" s="579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</row>
    <row r="39" spans="1:30" ht="18.600000000000001">
      <c r="A39" s="146"/>
      <c r="B39" s="146"/>
      <c r="C39" s="146"/>
      <c r="D39" s="146"/>
      <c r="E39" s="146"/>
      <c r="F39" s="151"/>
      <c r="G39" s="86"/>
      <c r="H39" s="75"/>
      <c r="I39" s="486"/>
      <c r="J39" s="486"/>
      <c r="K39" s="580"/>
      <c r="L39" s="580"/>
      <c r="M39" s="594"/>
      <c r="N39" s="594"/>
      <c r="O39" s="594"/>
      <c r="P39" s="579"/>
      <c r="Q39" s="579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</row>
    <row r="40" spans="1:30" ht="18.600000000000001">
      <c r="A40" s="146"/>
      <c r="B40" s="146"/>
      <c r="C40" s="146"/>
      <c r="D40" s="146"/>
      <c r="E40" s="146"/>
      <c r="F40" s="151"/>
      <c r="G40" s="86"/>
      <c r="H40" s="75"/>
      <c r="I40" s="486"/>
      <c r="J40" s="486"/>
      <c r="K40" s="580"/>
      <c r="L40" s="580"/>
      <c r="M40" s="594"/>
      <c r="N40" s="594"/>
      <c r="O40" s="594"/>
      <c r="P40" s="579"/>
      <c r="Q40" s="579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</row>
    <row r="41" spans="1:30" ht="18.600000000000001">
      <c r="A41" s="146"/>
      <c r="B41" s="146"/>
      <c r="C41" s="146"/>
      <c r="D41" s="146"/>
      <c r="E41" s="146"/>
      <c r="F41" s="151"/>
      <c r="G41" s="86"/>
      <c r="H41" s="75"/>
      <c r="I41" s="486"/>
      <c r="J41" s="486"/>
      <c r="K41" s="580"/>
      <c r="L41" s="580"/>
      <c r="M41" s="594"/>
      <c r="N41" s="594"/>
      <c r="O41" s="594"/>
      <c r="P41" s="579"/>
      <c r="Q41" s="579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</row>
    <row r="42" spans="1:30" ht="18.600000000000001">
      <c r="A42" s="146"/>
      <c r="B42" s="146"/>
      <c r="C42" s="146"/>
      <c r="D42" s="146"/>
      <c r="E42" s="146"/>
      <c r="F42" s="151"/>
      <c r="G42" s="86"/>
      <c r="H42" s="75"/>
      <c r="I42" s="486"/>
      <c r="J42" s="486"/>
      <c r="K42" s="580"/>
      <c r="L42" s="580"/>
      <c r="M42" s="594"/>
      <c r="N42" s="594"/>
      <c r="O42" s="594"/>
      <c r="P42" s="579"/>
      <c r="Q42" s="579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</row>
    <row r="43" spans="1:30" ht="18.600000000000001">
      <c r="A43" s="146"/>
      <c r="B43" s="146"/>
      <c r="C43" s="146"/>
      <c r="D43" s="146"/>
      <c r="E43" s="146"/>
      <c r="F43" s="151"/>
      <c r="G43" s="86"/>
      <c r="H43" s="75"/>
      <c r="I43" s="486"/>
      <c r="J43" s="486"/>
      <c r="K43" s="580"/>
      <c r="L43" s="580"/>
      <c r="M43" s="594"/>
      <c r="N43" s="594"/>
      <c r="O43" s="594"/>
      <c r="P43" s="579"/>
      <c r="Q43" s="579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</row>
    <row r="44" spans="1:30" ht="18.600000000000001">
      <c r="A44" s="146"/>
      <c r="B44" s="146"/>
      <c r="C44" s="146"/>
      <c r="D44" s="146"/>
      <c r="E44" s="146"/>
      <c r="F44" s="151"/>
      <c r="G44" s="86"/>
      <c r="H44" s="75"/>
      <c r="I44" s="487"/>
      <c r="J44" s="487"/>
      <c r="K44" s="580"/>
      <c r="L44" s="580"/>
      <c r="M44" s="594"/>
      <c r="N44" s="594"/>
      <c r="O44" s="594"/>
      <c r="P44" s="579"/>
      <c r="Q44" s="579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</row>
    <row r="45" spans="1:30" ht="18.600000000000001">
      <c r="A45" s="146"/>
      <c r="B45" s="146"/>
      <c r="C45" s="146"/>
      <c r="D45" s="146"/>
      <c r="E45" s="146"/>
      <c r="F45" s="151"/>
      <c r="G45" s="86"/>
      <c r="H45" s="75"/>
      <c r="I45" s="486"/>
      <c r="J45" s="486"/>
      <c r="K45" s="580"/>
      <c r="L45" s="580"/>
      <c r="M45" s="594"/>
      <c r="N45" s="594"/>
      <c r="O45" s="594"/>
      <c r="P45" s="579"/>
      <c r="Q45" s="579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</row>
    <row r="46" spans="1:30" ht="18.600000000000001">
      <c r="A46" s="146"/>
      <c r="B46" s="146"/>
      <c r="C46" s="146"/>
      <c r="D46" s="146"/>
      <c r="E46" s="146"/>
      <c r="F46" s="151"/>
      <c r="G46" s="86"/>
      <c r="H46" s="75"/>
      <c r="I46" s="486"/>
      <c r="J46" s="486"/>
      <c r="K46" s="580"/>
      <c r="L46" s="580"/>
      <c r="M46" s="593"/>
      <c r="N46" s="593"/>
      <c r="O46" s="593"/>
      <c r="P46" s="579"/>
      <c r="Q46" s="579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</row>
    <row r="47" spans="1:30" ht="18.600000000000001">
      <c r="A47" s="146"/>
      <c r="B47" s="146"/>
      <c r="C47" s="146"/>
      <c r="D47" s="146"/>
      <c r="E47" s="146"/>
      <c r="F47" s="151"/>
      <c r="G47" s="86"/>
      <c r="H47" s="75"/>
      <c r="I47" s="486"/>
      <c r="J47" s="486"/>
      <c r="K47" s="580"/>
      <c r="L47" s="580"/>
      <c r="M47" s="593"/>
      <c r="N47" s="593"/>
      <c r="O47" s="593"/>
      <c r="P47" s="579"/>
      <c r="Q47" s="579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</row>
    <row r="48" spans="1:30" ht="18.600000000000001">
      <c r="A48" s="146"/>
      <c r="B48" s="146"/>
      <c r="C48" s="146"/>
      <c r="D48" s="146"/>
      <c r="E48" s="146"/>
      <c r="F48" s="74"/>
      <c r="G48" s="86"/>
      <c r="H48" s="75"/>
      <c r="I48" s="487"/>
      <c r="J48" s="487"/>
      <c r="K48" s="580"/>
      <c r="L48" s="580"/>
      <c r="M48" s="593"/>
      <c r="N48" s="593"/>
      <c r="O48" s="593"/>
      <c r="P48" s="579"/>
      <c r="Q48" s="579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</row>
    <row r="49" spans="1:30" ht="18.600000000000001">
      <c r="A49" s="146"/>
      <c r="B49" s="146"/>
      <c r="C49" s="146"/>
      <c r="D49" s="146"/>
      <c r="E49" s="146"/>
      <c r="F49" s="74"/>
      <c r="G49" s="75"/>
      <c r="H49" s="75"/>
      <c r="I49" s="152"/>
      <c r="J49" s="152"/>
      <c r="K49" s="152"/>
      <c r="L49" s="118"/>
      <c r="M49" s="153"/>
      <c r="N49" s="118"/>
      <c r="O49" s="118"/>
      <c r="P49" s="154"/>
      <c r="Q49" s="74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</row>
    <row r="50" spans="1:30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</row>
    <row r="51" spans="1:30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</row>
    <row r="52" spans="1:30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</row>
    <row r="53" spans="1:30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</row>
    <row r="54" spans="1:30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</row>
    <row r="55" spans="1:30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</row>
    <row r="56" spans="1:30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</row>
    <row r="57" spans="1:30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</row>
    <row r="58" spans="1:30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1:30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</row>
    <row r="60" spans="1:30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</row>
    <row r="61" spans="1:30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</row>
    <row r="62" spans="1:30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</row>
    <row r="63" spans="1:30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</row>
    <row r="64" spans="1:30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</row>
    <row r="65" spans="1:30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</row>
    <row r="66" spans="1:30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</row>
    <row r="67" spans="1:30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</row>
    <row r="68" spans="1:30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</row>
    <row r="69" spans="1:30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</row>
    <row r="70" spans="1:30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O43" sqref="O43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33" t="s">
        <v>84</v>
      </c>
      <c r="AD1" s="333"/>
      <c r="AE1" s="333"/>
      <c r="AF1" s="1"/>
      <c r="AG1" s="1"/>
      <c r="AH1" s="1"/>
      <c r="AI1" s="1"/>
      <c r="AJ1" s="1"/>
      <c r="AK1" s="1"/>
      <c r="AL1" s="1"/>
      <c r="AM1" s="1"/>
      <c r="AN1" s="1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33" t="s">
        <v>70</v>
      </c>
      <c r="AD2" s="333"/>
      <c r="AE2" s="333"/>
      <c r="AF2" s="1"/>
      <c r="AG2" s="1"/>
      <c r="AH2" s="1"/>
      <c r="AI2" s="1"/>
      <c r="AJ2" s="1"/>
      <c r="AK2" s="1"/>
      <c r="AL2" s="1"/>
      <c r="AM2" s="1"/>
      <c r="AN2" s="1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</row>
    <row r="4" spans="1:59">
      <c r="A4" s="1"/>
      <c r="B4" s="129"/>
      <c r="C4" s="130"/>
      <c r="D4" s="137" t="s">
        <v>11</v>
      </c>
      <c r="E4" s="130"/>
      <c r="F4" s="298" t="s">
        <v>81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1"/>
      <c r="AN4" s="1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</row>
    <row r="5" spans="1:59">
      <c r="A5" s="1"/>
      <c r="B5" s="132"/>
      <c r="C5" s="356" t="s">
        <v>77</v>
      </c>
      <c r="D5" s="353"/>
      <c r="F5" s="357" t="s">
        <v>80</v>
      </c>
      <c r="G5" s="358">
        <v>44805</v>
      </c>
      <c r="H5" s="359"/>
      <c r="I5" s="358">
        <v>44819</v>
      </c>
      <c r="J5" s="355"/>
      <c r="K5" s="358">
        <v>44833</v>
      </c>
      <c r="L5" s="355"/>
      <c r="M5" s="358">
        <v>44847</v>
      </c>
      <c r="O5" s="358">
        <v>43035</v>
      </c>
      <c r="P5" s="358">
        <v>44875</v>
      </c>
      <c r="Q5" s="355"/>
      <c r="R5" s="358">
        <v>44889</v>
      </c>
      <c r="S5" s="355"/>
      <c r="T5" s="358">
        <v>44903</v>
      </c>
      <c r="U5" s="355"/>
      <c r="V5" s="358">
        <v>44931</v>
      </c>
      <c r="W5" s="355"/>
      <c r="X5" s="358">
        <v>44945</v>
      </c>
      <c r="Y5" s="355"/>
      <c r="Z5" s="358">
        <v>44959</v>
      </c>
      <c r="AA5" s="355"/>
      <c r="AB5" s="358">
        <v>44972</v>
      </c>
      <c r="AC5" s="355"/>
      <c r="AD5" s="358">
        <v>44987</v>
      </c>
      <c r="AE5" s="355"/>
      <c r="AF5" s="358">
        <v>45001</v>
      </c>
      <c r="AG5" s="355"/>
      <c r="AH5" s="358">
        <v>45015</v>
      </c>
      <c r="AI5" s="355"/>
      <c r="AJ5" s="358">
        <v>45029</v>
      </c>
      <c r="AK5" s="355"/>
      <c r="AL5" s="358">
        <v>45036</v>
      </c>
      <c r="AM5" s="136"/>
      <c r="AN5" s="1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</row>
    <row r="6" spans="1:59" ht="17.399999999999999">
      <c r="A6" s="1"/>
      <c r="B6" s="133">
        <v>1</v>
      </c>
      <c r="C6" s="360" t="s">
        <v>25</v>
      </c>
      <c r="D6" s="353">
        <v>341</v>
      </c>
      <c r="F6" s="354">
        <v>4</v>
      </c>
      <c r="G6" s="139">
        <v>14</v>
      </c>
      <c r="H6" s="139">
        <v>13</v>
      </c>
      <c r="I6" s="139">
        <v>12</v>
      </c>
      <c r="J6" s="139">
        <v>14</v>
      </c>
      <c r="K6" s="139">
        <v>0</v>
      </c>
      <c r="L6" s="139">
        <v>0</v>
      </c>
      <c r="M6" s="139">
        <v>13</v>
      </c>
      <c r="N6" s="139">
        <v>12</v>
      </c>
      <c r="O6" s="139">
        <v>12</v>
      </c>
      <c r="P6" s="139">
        <v>15</v>
      </c>
      <c r="Q6" s="139">
        <v>13</v>
      </c>
      <c r="R6" s="139">
        <v>13</v>
      </c>
      <c r="S6" s="139">
        <v>14</v>
      </c>
      <c r="T6" s="139">
        <v>15</v>
      </c>
      <c r="U6" s="139">
        <v>12</v>
      </c>
      <c r="V6" s="139">
        <v>14</v>
      </c>
      <c r="W6" s="139">
        <v>15</v>
      </c>
      <c r="X6" s="139">
        <v>14</v>
      </c>
      <c r="Y6" s="139">
        <v>15</v>
      </c>
      <c r="Z6" s="139">
        <v>12</v>
      </c>
      <c r="AA6" s="139">
        <v>13</v>
      </c>
      <c r="AB6" s="139">
        <v>13</v>
      </c>
      <c r="AC6" s="139">
        <v>12</v>
      </c>
      <c r="AD6" s="139">
        <v>6</v>
      </c>
      <c r="AE6" s="139">
        <v>14</v>
      </c>
      <c r="AF6" s="139">
        <v>0</v>
      </c>
      <c r="AG6" s="139">
        <v>0</v>
      </c>
      <c r="AH6" s="139">
        <v>14</v>
      </c>
      <c r="AI6" s="139">
        <v>14</v>
      </c>
      <c r="AJ6" s="139">
        <v>14</v>
      </c>
      <c r="AK6" s="139">
        <v>14</v>
      </c>
      <c r="AL6" s="139">
        <v>14</v>
      </c>
      <c r="AM6" s="143">
        <v>13</v>
      </c>
      <c r="AN6" s="1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</row>
    <row r="7" spans="1:59" ht="16.2">
      <c r="A7" s="1"/>
      <c r="B7" s="133">
        <v>2</v>
      </c>
      <c r="C7" s="352" t="s">
        <v>61</v>
      </c>
      <c r="D7" s="353">
        <v>316</v>
      </c>
      <c r="F7" s="354"/>
      <c r="G7" s="139">
        <v>10</v>
      </c>
      <c r="H7" s="139">
        <v>10</v>
      </c>
      <c r="I7" s="139">
        <v>12</v>
      </c>
      <c r="J7" s="139">
        <v>13</v>
      </c>
      <c r="K7" s="139">
        <v>10</v>
      </c>
      <c r="L7" s="139">
        <v>10</v>
      </c>
      <c r="M7" s="139">
        <v>13</v>
      </c>
      <c r="N7" s="139">
        <v>14</v>
      </c>
      <c r="O7" s="139">
        <v>11</v>
      </c>
      <c r="P7" s="139">
        <v>11</v>
      </c>
      <c r="Q7" s="139">
        <v>12</v>
      </c>
      <c r="R7" s="139">
        <v>14</v>
      </c>
      <c r="S7" s="139">
        <v>12</v>
      </c>
      <c r="T7" s="139">
        <v>11</v>
      </c>
      <c r="U7" s="139">
        <v>10</v>
      </c>
      <c r="V7" s="139">
        <v>13</v>
      </c>
      <c r="W7" s="139">
        <v>14</v>
      </c>
      <c r="X7" s="139">
        <v>14</v>
      </c>
      <c r="Y7" s="139">
        <v>12</v>
      </c>
      <c r="Z7" s="139">
        <v>9</v>
      </c>
      <c r="AA7" s="139">
        <v>10</v>
      </c>
      <c r="AB7" s="139">
        <v>13</v>
      </c>
      <c r="AC7" s="139">
        <v>14</v>
      </c>
      <c r="AD7" s="139">
        <v>14</v>
      </c>
      <c r="AE7" s="139">
        <v>12</v>
      </c>
      <c r="AF7" s="139">
        <v>12</v>
      </c>
      <c r="AG7" s="139">
        <v>13</v>
      </c>
      <c r="AH7" s="139">
        <v>13</v>
      </c>
      <c r="AI7" s="139">
        <v>10</v>
      </c>
      <c r="AJ7" s="139">
        <v>11</v>
      </c>
      <c r="AK7" s="139">
        <v>13</v>
      </c>
      <c r="AL7" s="139">
        <v>13</v>
      </c>
      <c r="AM7" s="143">
        <v>12</v>
      </c>
      <c r="AN7" s="1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</row>
    <row r="8" spans="1:59" ht="16.2">
      <c r="A8" s="1"/>
      <c r="B8" s="133">
        <v>3</v>
      </c>
      <c r="C8" s="352" t="s">
        <v>56</v>
      </c>
      <c r="D8" s="353">
        <v>283</v>
      </c>
      <c r="F8" s="354">
        <v>6</v>
      </c>
      <c r="G8" s="139">
        <v>12</v>
      </c>
      <c r="H8" s="139">
        <v>14</v>
      </c>
      <c r="I8" s="139">
        <v>13</v>
      </c>
      <c r="J8" s="139">
        <v>11</v>
      </c>
      <c r="K8" s="139">
        <v>13</v>
      </c>
      <c r="L8" s="139">
        <v>5</v>
      </c>
      <c r="M8" s="139">
        <v>12</v>
      </c>
      <c r="N8" s="139">
        <v>6</v>
      </c>
      <c r="O8" s="139">
        <v>15</v>
      </c>
      <c r="P8" s="139">
        <v>0</v>
      </c>
      <c r="Q8" s="139">
        <v>0</v>
      </c>
      <c r="R8" s="139">
        <v>13</v>
      </c>
      <c r="S8" s="139">
        <v>11</v>
      </c>
      <c r="T8" s="139">
        <v>14</v>
      </c>
      <c r="U8" s="139">
        <v>12</v>
      </c>
      <c r="V8" s="139">
        <v>5</v>
      </c>
      <c r="W8" s="139">
        <v>12</v>
      </c>
      <c r="X8" s="139">
        <v>0</v>
      </c>
      <c r="Y8" s="139">
        <v>0</v>
      </c>
      <c r="Z8" s="139">
        <v>5</v>
      </c>
      <c r="AA8" s="139">
        <v>12</v>
      </c>
      <c r="AB8" s="139">
        <v>14</v>
      </c>
      <c r="AC8" s="139">
        <v>13</v>
      </c>
      <c r="AD8" s="139">
        <v>0</v>
      </c>
      <c r="AE8" s="139">
        <v>0</v>
      </c>
      <c r="AF8" s="139">
        <v>12</v>
      </c>
      <c r="AG8" s="139">
        <v>5</v>
      </c>
      <c r="AH8" s="139">
        <v>11</v>
      </c>
      <c r="AI8" s="139">
        <v>11</v>
      </c>
      <c r="AJ8" s="139">
        <v>13</v>
      </c>
      <c r="AK8" s="139">
        <v>4</v>
      </c>
      <c r="AL8" s="139">
        <v>12</v>
      </c>
      <c r="AM8" s="143">
        <v>12</v>
      </c>
      <c r="AN8" s="1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</row>
    <row r="9" spans="1:59" ht="16.2">
      <c r="A9" s="1"/>
      <c r="B9" s="133">
        <v>4</v>
      </c>
      <c r="C9" s="352" t="s">
        <v>27</v>
      </c>
      <c r="D9" s="353">
        <v>262</v>
      </c>
      <c r="F9" s="354">
        <v>2</v>
      </c>
      <c r="G9" s="139">
        <v>3</v>
      </c>
      <c r="H9" s="139">
        <v>11</v>
      </c>
      <c r="I9" s="139">
        <v>11</v>
      </c>
      <c r="J9" s="139">
        <v>3</v>
      </c>
      <c r="K9" s="139">
        <v>11</v>
      </c>
      <c r="L9" s="139">
        <v>12</v>
      </c>
      <c r="M9" s="139">
        <v>10</v>
      </c>
      <c r="N9" s="139">
        <v>10</v>
      </c>
      <c r="O9" s="139">
        <v>10</v>
      </c>
      <c r="P9" s="139">
        <v>11</v>
      </c>
      <c r="Q9" s="139">
        <v>8</v>
      </c>
      <c r="R9" s="139">
        <v>12</v>
      </c>
      <c r="S9" s="139">
        <v>11</v>
      </c>
      <c r="T9" s="139">
        <v>12</v>
      </c>
      <c r="U9" s="139">
        <v>4</v>
      </c>
      <c r="V9" s="139">
        <v>11</v>
      </c>
      <c r="W9" s="139">
        <v>10</v>
      </c>
      <c r="X9" s="139">
        <v>9</v>
      </c>
      <c r="Y9" s="139">
        <v>3</v>
      </c>
      <c r="Z9" s="139">
        <v>3</v>
      </c>
      <c r="AA9" s="139">
        <v>2</v>
      </c>
      <c r="AB9" s="139">
        <v>0</v>
      </c>
      <c r="AC9" s="139">
        <v>0</v>
      </c>
      <c r="AD9" s="139">
        <v>3</v>
      </c>
      <c r="AE9" s="139">
        <v>10</v>
      </c>
      <c r="AF9" s="139">
        <v>12</v>
      </c>
      <c r="AG9" s="139">
        <v>12</v>
      </c>
      <c r="AH9" s="139">
        <v>12</v>
      </c>
      <c r="AI9" s="139">
        <v>9</v>
      </c>
      <c r="AJ9" s="139">
        <v>12</v>
      </c>
      <c r="AK9" s="139">
        <v>12</v>
      </c>
      <c r="AL9" s="139">
        <v>11</v>
      </c>
      <c r="AM9" s="143">
        <v>9</v>
      </c>
      <c r="AN9" s="1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</row>
    <row r="10" spans="1:59" ht="16.2">
      <c r="A10" s="1"/>
      <c r="B10" s="133">
        <v>5</v>
      </c>
      <c r="C10" s="352" t="s">
        <v>28</v>
      </c>
      <c r="D10" s="353">
        <v>256</v>
      </c>
      <c r="F10" s="354">
        <v>6</v>
      </c>
      <c r="G10" s="139">
        <v>0</v>
      </c>
      <c r="H10" s="139">
        <v>0</v>
      </c>
      <c r="I10" s="139">
        <v>2</v>
      </c>
      <c r="J10" s="139">
        <v>10</v>
      </c>
      <c r="K10" s="139">
        <v>0</v>
      </c>
      <c r="L10" s="139">
        <v>0</v>
      </c>
      <c r="M10" s="139">
        <v>12</v>
      </c>
      <c r="N10" s="139">
        <v>6</v>
      </c>
      <c r="O10" s="139">
        <v>10</v>
      </c>
      <c r="P10" s="139">
        <v>10</v>
      </c>
      <c r="Q10" s="139">
        <v>11</v>
      </c>
      <c r="R10" s="139">
        <v>4</v>
      </c>
      <c r="S10" s="139">
        <v>11</v>
      </c>
      <c r="T10" s="139">
        <v>10</v>
      </c>
      <c r="U10" s="139">
        <v>11</v>
      </c>
      <c r="V10" s="139">
        <v>12</v>
      </c>
      <c r="W10" s="139">
        <v>10</v>
      </c>
      <c r="X10" s="139">
        <v>11</v>
      </c>
      <c r="Y10" s="139">
        <v>14</v>
      </c>
      <c r="Z10" s="139">
        <v>2</v>
      </c>
      <c r="AA10" s="139">
        <v>10</v>
      </c>
      <c r="AB10" s="139">
        <v>12</v>
      </c>
      <c r="AC10" s="139">
        <v>10</v>
      </c>
      <c r="AD10" s="139">
        <v>4</v>
      </c>
      <c r="AE10" s="139">
        <v>9</v>
      </c>
      <c r="AF10" s="139">
        <v>11</v>
      </c>
      <c r="AG10" s="139">
        <v>12</v>
      </c>
      <c r="AH10" s="139">
        <v>12</v>
      </c>
      <c r="AI10" s="139">
        <v>10</v>
      </c>
      <c r="AJ10" s="139">
        <v>11</v>
      </c>
      <c r="AK10" s="139">
        <v>13</v>
      </c>
      <c r="AL10" s="139">
        <v>0</v>
      </c>
      <c r="AM10" s="143">
        <v>0</v>
      </c>
      <c r="AN10" s="1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</row>
    <row r="11" spans="1:59" ht="16.2">
      <c r="A11" s="1"/>
      <c r="B11" s="133">
        <v>6</v>
      </c>
      <c r="C11" s="352" t="s">
        <v>29</v>
      </c>
      <c r="D11" s="353">
        <v>245</v>
      </c>
      <c r="F11" s="354">
        <v>8</v>
      </c>
      <c r="G11" s="139">
        <v>15</v>
      </c>
      <c r="H11" s="139">
        <v>3</v>
      </c>
      <c r="I11" s="139">
        <v>5</v>
      </c>
      <c r="J11" s="139">
        <v>14</v>
      </c>
      <c r="K11" s="139">
        <v>5</v>
      </c>
      <c r="L11" s="139">
        <v>13</v>
      </c>
      <c r="M11" s="139">
        <v>0</v>
      </c>
      <c r="N11" s="139">
        <v>0</v>
      </c>
      <c r="O11" s="139">
        <v>6</v>
      </c>
      <c r="P11" s="139">
        <v>4</v>
      </c>
      <c r="Q11" s="139">
        <v>14</v>
      </c>
      <c r="R11" s="139">
        <v>6</v>
      </c>
      <c r="S11" s="139">
        <v>13</v>
      </c>
      <c r="T11" s="139">
        <v>0</v>
      </c>
      <c r="U11" s="139">
        <v>0</v>
      </c>
      <c r="V11" s="139">
        <v>12</v>
      </c>
      <c r="W11" s="139">
        <v>11</v>
      </c>
      <c r="X11" s="139">
        <v>13</v>
      </c>
      <c r="Y11" s="139">
        <v>13</v>
      </c>
      <c r="Z11" s="139">
        <v>13</v>
      </c>
      <c r="AA11" s="139">
        <v>11</v>
      </c>
      <c r="AB11" s="139">
        <v>5</v>
      </c>
      <c r="AC11" s="139">
        <v>11</v>
      </c>
      <c r="AD11" s="139">
        <v>12</v>
      </c>
      <c r="AE11" s="139">
        <v>4</v>
      </c>
      <c r="AF11" s="139">
        <v>11</v>
      </c>
      <c r="AG11" s="139">
        <v>6</v>
      </c>
      <c r="AH11" s="139">
        <v>0</v>
      </c>
      <c r="AI11" s="139">
        <v>0</v>
      </c>
      <c r="AJ11" s="139">
        <v>13</v>
      </c>
      <c r="AK11" s="139">
        <v>12</v>
      </c>
      <c r="AL11" s="139">
        <v>0</v>
      </c>
      <c r="AM11" s="143">
        <v>0</v>
      </c>
      <c r="AN11" s="1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</row>
    <row r="12" spans="1:59" ht="16.2">
      <c r="A12" s="1"/>
      <c r="B12" s="133">
        <v>7</v>
      </c>
      <c r="C12" s="352" t="s">
        <v>26</v>
      </c>
      <c r="D12" s="353">
        <v>241</v>
      </c>
      <c r="F12" s="354">
        <v>2</v>
      </c>
      <c r="G12" s="139">
        <v>11</v>
      </c>
      <c r="H12" s="139">
        <v>12</v>
      </c>
      <c r="I12" s="139">
        <v>5</v>
      </c>
      <c r="J12" s="139">
        <v>12</v>
      </c>
      <c r="K12" s="139">
        <v>11</v>
      </c>
      <c r="L12" s="139">
        <v>11</v>
      </c>
      <c r="M12" s="139">
        <v>5</v>
      </c>
      <c r="N12" s="139">
        <v>12</v>
      </c>
      <c r="O12" s="139">
        <v>11</v>
      </c>
      <c r="P12" s="139">
        <v>3</v>
      </c>
      <c r="Q12" s="139">
        <v>11</v>
      </c>
      <c r="R12" s="139">
        <v>12</v>
      </c>
      <c r="S12" s="139">
        <v>5</v>
      </c>
      <c r="T12" s="139">
        <v>11</v>
      </c>
      <c r="U12" s="139">
        <v>12</v>
      </c>
      <c r="V12" s="139">
        <v>5</v>
      </c>
      <c r="W12" s="139">
        <v>11</v>
      </c>
      <c r="X12" s="139">
        <v>5</v>
      </c>
      <c r="Y12" s="139">
        <v>4</v>
      </c>
      <c r="Z12" s="139">
        <v>6</v>
      </c>
      <c r="AA12" s="139">
        <v>13</v>
      </c>
      <c r="AB12" s="139">
        <v>0</v>
      </c>
      <c r="AC12" s="139">
        <v>0</v>
      </c>
      <c r="AD12" s="139">
        <v>4</v>
      </c>
      <c r="AE12" s="139">
        <v>12</v>
      </c>
      <c r="AF12" s="139">
        <v>10</v>
      </c>
      <c r="AG12" s="139">
        <v>4</v>
      </c>
      <c r="AH12" s="139">
        <v>10</v>
      </c>
      <c r="AI12" s="139">
        <v>5</v>
      </c>
      <c r="AJ12" s="139">
        <v>11</v>
      </c>
      <c r="AK12" s="139">
        <v>5</v>
      </c>
      <c r="AL12" s="139">
        <v>4</v>
      </c>
      <c r="AM12" s="143">
        <v>12</v>
      </c>
      <c r="AN12" s="1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</row>
    <row r="13" spans="1:59" ht="16.2">
      <c r="A13" s="1"/>
      <c r="B13" s="133">
        <v>8</v>
      </c>
      <c r="C13" s="352" t="s">
        <v>30</v>
      </c>
      <c r="D13" s="353">
        <v>241</v>
      </c>
      <c r="F13" s="354" t="s">
        <v>86</v>
      </c>
      <c r="G13" s="139">
        <v>13</v>
      </c>
      <c r="H13" s="139">
        <v>12</v>
      </c>
      <c r="I13" s="139">
        <v>7</v>
      </c>
      <c r="J13" s="139">
        <v>5</v>
      </c>
      <c r="K13" s="139">
        <v>11</v>
      </c>
      <c r="L13" s="139">
        <v>12</v>
      </c>
      <c r="M13" s="139">
        <v>0</v>
      </c>
      <c r="N13" s="139">
        <v>0</v>
      </c>
      <c r="O13" s="139">
        <v>12</v>
      </c>
      <c r="P13" s="139">
        <v>0</v>
      </c>
      <c r="Q13" s="139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0</v>
      </c>
      <c r="W13" s="139">
        <v>0</v>
      </c>
      <c r="X13" s="139">
        <v>13</v>
      </c>
      <c r="Y13" s="139">
        <v>12</v>
      </c>
      <c r="Z13" s="139">
        <v>0</v>
      </c>
      <c r="AA13" s="139">
        <v>0</v>
      </c>
      <c r="AB13" s="139">
        <v>13</v>
      </c>
      <c r="AC13" s="139">
        <v>14</v>
      </c>
      <c r="AD13" s="139">
        <v>12</v>
      </c>
      <c r="AE13" s="139">
        <v>15</v>
      </c>
      <c r="AF13" s="139">
        <v>13</v>
      </c>
      <c r="AG13" s="139">
        <v>12</v>
      </c>
      <c r="AH13" s="139">
        <v>6</v>
      </c>
      <c r="AI13" s="139">
        <v>14</v>
      </c>
      <c r="AJ13" s="139">
        <v>12</v>
      </c>
      <c r="AK13" s="139">
        <v>14</v>
      </c>
      <c r="AL13" s="139">
        <v>14</v>
      </c>
      <c r="AM13" s="143">
        <v>5</v>
      </c>
      <c r="AN13" s="1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</row>
    <row r="14" spans="1:59" ht="16.2">
      <c r="A14" s="1"/>
      <c r="B14" s="133">
        <v>9</v>
      </c>
      <c r="C14" s="352" t="s">
        <v>74</v>
      </c>
      <c r="D14" s="353">
        <v>166</v>
      </c>
      <c r="F14" s="354" t="s">
        <v>86</v>
      </c>
      <c r="G14" s="139">
        <v>0</v>
      </c>
      <c r="H14" s="139">
        <v>0</v>
      </c>
      <c r="I14" s="139">
        <v>12</v>
      </c>
      <c r="J14" s="139">
        <v>11</v>
      </c>
      <c r="K14" s="139">
        <v>4</v>
      </c>
      <c r="L14" s="139">
        <v>4</v>
      </c>
      <c r="M14" s="139">
        <v>11</v>
      </c>
      <c r="N14" s="139">
        <v>2</v>
      </c>
      <c r="O14" s="139">
        <v>12</v>
      </c>
      <c r="P14" s="139">
        <v>11</v>
      </c>
      <c r="Q14" s="139">
        <v>13</v>
      </c>
      <c r="R14" s="139">
        <v>11</v>
      </c>
      <c r="S14" s="139">
        <v>14</v>
      </c>
      <c r="T14" s="139">
        <v>4</v>
      </c>
      <c r="U14" s="139">
        <v>4</v>
      </c>
      <c r="V14" s="139">
        <v>0</v>
      </c>
      <c r="W14" s="139">
        <v>0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4</v>
      </c>
      <c r="AG14" s="139">
        <v>4</v>
      </c>
      <c r="AH14" s="139">
        <v>4</v>
      </c>
      <c r="AI14" s="139">
        <v>12</v>
      </c>
      <c r="AJ14" s="139">
        <v>11</v>
      </c>
      <c r="AK14" s="139">
        <v>1</v>
      </c>
      <c r="AL14" s="139">
        <v>6</v>
      </c>
      <c r="AM14" s="143">
        <v>11</v>
      </c>
      <c r="AN14" s="1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</row>
    <row r="15" spans="1:59" ht="16.2">
      <c r="A15" s="1"/>
      <c r="B15" s="133">
        <v>10</v>
      </c>
      <c r="C15" s="352" t="s">
        <v>57</v>
      </c>
      <c r="D15" s="353">
        <v>162</v>
      </c>
      <c r="F15" s="354">
        <v>8</v>
      </c>
      <c r="G15" s="139">
        <v>6</v>
      </c>
      <c r="H15" s="139">
        <v>6</v>
      </c>
      <c r="I15" s="139">
        <v>6</v>
      </c>
      <c r="J15" s="139">
        <v>3</v>
      </c>
      <c r="K15" s="139">
        <v>6</v>
      </c>
      <c r="L15" s="139">
        <v>11</v>
      </c>
      <c r="M15" s="139">
        <v>4</v>
      </c>
      <c r="N15" s="139">
        <v>14</v>
      </c>
      <c r="O15" s="139">
        <v>5</v>
      </c>
      <c r="P15" s="139">
        <v>6</v>
      </c>
      <c r="Q15" s="139">
        <v>5</v>
      </c>
      <c r="R15" s="139">
        <v>0</v>
      </c>
      <c r="S15" s="139">
        <v>0</v>
      </c>
      <c r="T15" s="139">
        <v>0</v>
      </c>
      <c r="U15" s="139">
        <v>0</v>
      </c>
      <c r="V15" s="139">
        <v>2</v>
      </c>
      <c r="W15" s="139">
        <v>14</v>
      </c>
      <c r="X15" s="139">
        <v>5</v>
      </c>
      <c r="Y15" s="139">
        <v>11</v>
      </c>
      <c r="Z15" s="139">
        <v>3</v>
      </c>
      <c r="AA15" s="139">
        <v>4</v>
      </c>
      <c r="AB15" s="139">
        <v>5</v>
      </c>
      <c r="AC15" s="139">
        <v>11</v>
      </c>
      <c r="AD15" s="139">
        <v>5</v>
      </c>
      <c r="AE15" s="139">
        <v>6</v>
      </c>
      <c r="AF15" s="139">
        <v>2</v>
      </c>
      <c r="AG15" s="139">
        <v>13</v>
      </c>
      <c r="AH15" s="139">
        <v>5</v>
      </c>
      <c r="AI15" s="139">
        <v>4</v>
      </c>
      <c r="AJ15" s="139">
        <v>0</v>
      </c>
      <c r="AK15" s="139">
        <v>0</v>
      </c>
      <c r="AL15" s="139">
        <v>0</v>
      </c>
      <c r="AM15" s="136">
        <v>0</v>
      </c>
      <c r="AN15" s="1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</row>
    <row r="16" spans="1:59">
      <c r="A16" s="1"/>
      <c r="B16" s="132"/>
      <c r="C16" s="356" t="s">
        <v>78</v>
      </c>
      <c r="D16" s="353"/>
      <c r="F16" s="354"/>
      <c r="G16" s="140">
        <v>44805</v>
      </c>
      <c r="H16" s="141"/>
      <c r="I16" s="140">
        <v>44819</v>
      </c>
      <c r="J16" s="139"/>
      <c r="K16" s="140">
        <v>44833</v>
      </c>
      <c r="L16" s="139"/>
      <c r="M16" s="140">
        <v>44847</v>
      </c>
      <c r="N16" s="142"/>
      <c r="O16" s="140">
        <v>43035</v>
      </c>
      <c r="P16" s="140">
        <v>44875</v>
      </c>
      <c r="Q16" s="139"/>
      <c r="R16" s="140">
        <v>44889</v>
      </c>
      <c r="S16" s="139"/>
      <c r="T16" s="140">
        <v>44903</v>
      </c>
      <c r="U16" s="139"/>
      <c r="V16" s="140">
        <v>44931</v>
      </c>
      <c r="W16" s="139"/>
      <c r="X16" s="140">
        <v>44945</v>
      </c>
      <c r="Y16" s="139"/>
      <c r="Z16" s="140">
        <v>44959</v>
      </c>
      <c r="AA16" s="139"/>
      <c r="AB16" s="140">
        <v>44972</v>
      </c>
      <c r="AC16" s="139"/>
      <c r="AD16" s="140">
        <v>44987</v>
      </c>
      <c r="AE16" s="139"/>
      <c r="AF16" s="140">
        <v>45001</v>
      </c>
      <c r="AG16" s="139"/>
      <c r="AH16" s="140">
        <v>45015</v>
      </c>
      <c r="AI16" s="139"/>
      <c r="AJ16" s="140">
        <v>45029</v>
      </c>
      <c r="AK16" s="139"/>
      <c r="AL16" s="140">
        <v>45036</v>
      </c>
      <c r="AM16" s="143"/>
      <c r="AN16" s="1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</row>
    <row r="17" spans="1:59" ht="16.2">
      <c r="A17" s="1"/>
      <c r="B17" s="133">
        <v>1</v>
      </c>
      <c r="C17" s="352" t="s">
        <v>68</v>
      </c>
      <c r="D17" s="353">
        <v>303</v>
      </c>
      <c r="F17" s="354">
        <v>3</v>
      </c>
      <c r="G17" s="139">
        <v>6</v>
      </c>
      <c r="H17" s="139">
        <v>5</v>
      </c>
      <c r="I17" s="139">
        <v>0</v>
      </c>
      <c r="J17" s="139">
        <v>0</v>
      </c>
      <c r="K17" s="139">
        <v>14</v>
      </c>
      <c r="L17" s="139">
        <v>4</v>
      </c>
      <c r="M17" s="139">
        <v>11</v>
      </c>
      <c r="N17" s="139">
        <v>15</v>
      </c>
      <c r="O17" s="139">
        <v>0</v>
      </c>
      <c r="P17" s="139">
        <v>14</v>
      </c>
      <c r="Q17" s="139">
        <v>12</v>
      </c>
      <c r="R17" s="139">
        <v>14</v>
      </c>
      <c r="S17" s="139">
        <v>11</v>
      </c>
      <c r="T17" s="139">
        <v>12</v>
      </c>
      <c r="U17" s="139">
        <v>10</v>
      </c>
      <c r="V17" s="139">
        <v>14</v>
      </c>
      <c r="W17" s="139">
        <v>13</v>
      </c>
      <c r="X17" s="139">
        <v>14</v>
      </c>
      <c r="Y17" s="139">
        <v>11</v>
      </c>
      <c r="Z17" s="139">
        <v>13</v>
      </c>
      <c r="AA17" s="139">
        <v>15</v>
      </c>
      <c r="AB17" s="139">
        <v>7</v>
      </c>
      <c r="AC17" s="139">
        <v>12</v>
      </c>
      <c r="AD17" s="139">
        <v>13</v>
      </c>
      <c r="AE17" s="139">
        <v>13</v>
      </c>
      <c r="AF17" s="139">
        <v>5</v>
      </c>
      <c r="AG17" s="139">
        <v>6</v>
      </c>
      <c r="AH17" s="139">
        <v>13</v>
      </c>
      <c r="AI17" s="139">
        <v>11</v>
      </c>
      <c r="AJ17" s="139">
        <v>13</v>
      </c>
      <c r="AK17" s="139">
        <v>12</v>
      </c>
      <c r="AL17" s="139">
        <v>10</v>
      </c>
      <c r="AM17" s="143">
        <v>6</v>
      </c>
      <c r="AN17" s="1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</row>
    <row r="18" spans="1:59" ht="16.2">
      <c r="A18" s="1"/>
      <c r="B18" s="133">
        <v>2</v>
      </c>
      <c r="C18" s="352" t="s">
        <v>31</v>
      </c>
      <c r="D18" s="353">
        <v>297</v>
      </c>
      <c r="F18" s="354">
        <v>5</v>
      </c>
      <c r="G18" s="139">
        <v>12</v>
      </c>
      <c r="H18" s="139">
        <v>5</v>
      </c>
      <c r="I18" s="139">
        <v>12</v>
      </c>
      <c r="J18" s="139">
        <v>13</v>
      </c>
      <c r="K18" s="139">
        <v>5</v>
      </c>
      <c r="L18" s="139">
        <v>12</v>
      </c>
      <c r="M18" s="139">
        <v>11</v>
      </c>
      <c r="N18" s="139">
        <v>6</v>
      </c>
      <c r="O18" s="139">
        <v>0</v>
      </c>
      <c r="P18" s="139">
        <v>12</v>
      </c>
      <c r="Q18" s="139">
        <v>14</v>
      </c>
      <c r="R18" s="139">
        <v>11</v>
      </c>
      <c r="S18" s="139">
        <v>7</v>
      </c>
      <c r="T18" s="139">
        <v>15</v>
      </c>
      <c r="U18" s="139">
        <v>12</v>
      </c>
      <c r="V18" s="139">
        <v>14</v>
      </c>
      <c r="W18" s="139">
        <v>11</v>
      </c>
      <c r="X18" s="139">
        <v>12</v>
      </c>
      <c r="Y18" s="139">
        <v>10</v>
      </c>
      <c r="Z18" s="139">
        <v>11</v>
      </c>
      <c r="AA18" s="139">
        <v>13</v>
      </c>
      <c r="AB18" s="139">
        <v>14</v>
      </c>
      <c r="AC18" s="139">
        <v>11</v>
      </c>
      <c r="AD18" s="139">
        <v>0</v>
      </c>
      <c r="AE18" s="139">
        <v>0</v>
      </c>
      <c r="AF18" s="139">
        <v>0</v>
      </c>
      <c r="AG18" s="139">
        <v>0</v>
      </c>
      <c r="AH18" s="139">
        <v>12</v>
      </c>
      <c r="AI18" s="139">
        <v>12</v>
      </c>
      <c r="AJ18" s="139">
        <v>14</v>
      </c>
      <c r="AK18" s="139">
        <v>8</v>
      </c>
      <c r="AL18" s="139">
        <v>12</v>
      </c>
      <c r="AM18" s="143">
        <v>12</v>
      </c>
      <c r="AN18" s="1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</row>
    <row r="19" spans="1:59" ht="16.2">
      <c r="A19" s="1"/>
      <c r="B19" s="133">
        <v>3</v>
      </c>
      <c r="C19" s="352" t="s">
        <v>32</v>
      </c>
      <c r="D19" s="353">
        <v>288</v>
      </c>
      <c r="F19" s="354">
        <v>3</v>
      </c>
      <c r="G19" s="139">
        <v>15</v>
      </c>
      <c r="H19" s="139">
        <v>6</v>
      </c>
      <c r="I19" s="139">
        <v>12</v>
      </c>
      <c r="J19" s="139">
        <v>5</v>
      </c>
      <c r="K19" s="139">
        <v>13</v>
      </c>
      <c r="L19" s="139">
        <v>14</v>
      </c>
      <c r="M19" s="139">
        <v>9</v>
      </c>
      <c r="N19" s="139">
        <v>12</v>
      </c>
      <c r="O19" s="139">
        <v>0</v>
      </c>
      <c r="P19" s="139">
        <v>6</v>
      </c>
      <c r="Q19" s="139">
        <v>13</v>
      </c>
      <c r="R19" s="139">
        <v>7</v>
      </c>
      <c r="S19" s="139">
        <v>12</v>
      </c>
      <c r="T19" s="139">
        <v>7</v>
      </c>
      <c r="U19" s="139">
        <v>12</v>
      </c>
      <c r="V19" s="139">
        <v>11</v>
      </c>
      <c r="W19" s="139">
        <v>14</v>
      </c>
      <c r="X19" s="139">
        <v>5</v>
      </c>
      <c r="Y19" s="139">
        <v>13</v>
      </c>
      <c r="Z19" s="139">
        <v>11</v>
      </c>
      <c r="AA19" s="139">
        <v>6</v>
      </c>
      <c r="AB19" s="139">
        <v>0</v>
      </c>
      <c r="AC19" s="139">
        <v>0</v>
      </c>
      <c r="AD19" s="139">
        <v>4</v>
      </c>
      <c r="AE19" s="139">
        <v>11</v>
      </c>
      <c r="AF19" s="139">
        <v>4</v>
      </c>
      <c r="AG19" s="139">
        <v>12</v>
      </c>
      <c r="AH19" s="139">
        <v>13</v>
      </c>
      <c r="AI19" s="139">
        <v>12</v>
      </c>
      <c r="AJ19" s="139">
        <v>13</v>
      </c>
      <c r="AK19" s="139">
        <v>15</v>
      </c>
      <c r="AL19" s="139">
        <v>12</v>
      </c>
      <c r="AM19" s="143">
        <v>13</v>
      </c>
      <c r="AN19" s="1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</row>
    <row r="20" spans="1:59" ht="16.2">
      <c r="A20" s="1"/>
      <c r="B20" s="133">
        <v>4</v>
      </c>
      <c r="C20" s="352" t="s">
        <v>13</v>
      </c>
      <c r="D20" s="353">
        <v>286</v>
      </c>
      <c r="F20" s="354">
        <v>4</v>
      </c>
      <c r="G20" s="139">
        <v>13</v>
      </c>
      <c r="H20" s="139">
        <v>12</v>
      </c>
      <c r="I20" s="139">
        <v>0</v>
      </c>
      <c r="J20" s="139">
        <v>0</v>
      </c>
      <c r="K20" s="139">
        <v>6</v>
      </c>
      <c r="L20" s="139">
        <v>12</v>
      </c>
      <c r="M20" s="139">
        <v>13</v>
      </c>
      <c r="N20" s="139">
        <v>12</v>
      </c>
      <c r="O20" s="139">
        <v>4</v>
      </c>
      <c r="P20" s="139">
        <v>0</v>
      </c>
      <c r="Q20" s="139">
        <v>0</v>
      </c>
      <c r="R20" s="139">
        <v>5</v>
      </c>
      <c r="S20" s="139">
        <v>4</v>
      </c>
      <c r="T20" s="139">
        <v>13</v>
      </c>
      <c r="U20" s="139">
        <v>11</v>
      </c>
      <c r="V20" s="139">
        <v>12</v>
      </c>
      <c r="W20" s="139">
        <v>12</v>
      </c>
      <c r="X20" s="139">
        <v>3</v>
      </c>
      <c r="Y20" s="139">
        <v>13</v>
      </c>
      <c r="Z20" s="139">
        <v>13</v>
      </c>
      <c r="AA20" s="139">
        <v>5</v>
      </c>
      <c r="AB20" s="139">
        <v>13</v>
      </c>
      <c r="AC20" s="139">
        <v>5</v>
      </c>
      <c r="AD20" s="139">
        <v>12</v>
      </c>
      <c r="AE20" s="139">
        <v>11</v>
      </c>
      <c r="AF20" s="139">
        <v>14</v>
      </c>
      <c r="AG20" s="139">
        <v>14</v>
      </c>
      <c r="AH20" s="139">
        <v>12</v>
      </c>
      <c r="AI20" s="139">
        <v>14</v>
      </c>
      <c r="AJ20" s="139">
        <v>5</v>
      </c>
      <c r="AK20" s="139">
        <v>12</v>
      </c>
      <c r="AL20" s="139">
        <v>13</v>
      </c>
      <c r="AM20" s="143">
        <v>14</v>
      </c>
      <c r="AN20" s="1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</row>
    <row r="21" spans="1:59" ht="16.2">
      <c r="A21" s="1"/>
      <c r="B21" s="133">
        <v>5</v>
      </c>
      <c r="C21" s="352" t="s">
        <v>43</v>
      </c>
      <c r="D21" s="353">
        <v>285</v>
      </c>
      <c r="F21" s="354">
        <v>1</v>
      </c>
      <c r="G21" s="139">
        <v>13</v>
      </c>
      <c r="H21" s="139">
        <v>12</v>
      </c>
      <c r="I21" s="139">
        <v>3</v>
      </c>
      <c r="J21" s="139">
        <v>0</v>
      </c>
      <c r="K21" s="139">
        <v>6</v>
      </c>
      <c r="L21" s="139">
        <v>11</v>
      </c>
      <c r="M21" s="139">
        <v>3</v>
      </c>
      <c r="N21" s="139">
        <v>13</v>
      </c>
      <c r="O21" s="139">
        <v>10</v>
      </c>
      <c r="P21" s="139">
        <v>11</v>
      </c>
      <c r="Q21" s="139">
        <v>11</v>
      </c>
      <c r="R21" s="139">
        <v>14</v>
      </c>
      <c r="S21" s="139">
        <v>14</v>
      </c>
      <c r="T21" s="139">
        <v>14</v>
      </c>
      <c r="U21" s="139">
        <v>11</v>
      </c>
      <c r="V21" s="139">
        <v>3</v>
      </c>
      <c r="W21" s="139">
        <v>6</v>
      </c>
      <c r="X21" s="139">
        <v>4</v>
      </c>
      <c r="Y21" s="139">
        <v>11</v>
      </c>
      <c r="Z21" s="139">
        <v>11</v>
      </c>
      <c r="AA21" s="139">
        <v>12</v>
      </c>
      <c r="AB21" s="139">
        <v>12</v>
      </c>
      <c r="AC21" s="139">
        <v>4</v>
      </c>
      <c r="AD21" s="139">
        <v>11</v>
      </c>
      <c r="AE21" s="139">
        <v>5</v>
      </c>
      <c r="AF21" s="139">
        <v>11</v>
      </c>
      <c r="AG21" s="139">
        <v>12</v>
      </c>
      <c r="AH21" s="139">
        <v>13</v>
      </c>
      <c r="AI21" s="139">
        <v>11</v>
      </c>
      <c r="AJ21" s="139">
        <v>14</v>
      </c>
      <c r="AK21" s="139">
        <v>10</v>
      </c>
      <c r="AL21" s="139">
        <v>11</v>
      </c>
      <c r="AM21" s="143">
        <v>3</v>
      </c>
      <c r="AN21" s="1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</row>
    <row r="22" spans="1:59" ht="16.2">
      <c r="A22" s="1"/>
      <c r="B22" s="133">
        <v>6</v>
      </c>
      <c r="C22" s="352" t="s">
        <v>5</v>
      </c>
      <c r="D22" s="353">
        <v>283</v>
      </c>
      <c r="F22" s="354">
        <v>2</v>
      </c>
      <c r="G22" s="139">
        <v>11</v>
      </c>
      <c r="H22" s="139">
        <v>13</v>
      </c>
      <c r="I22" s="139">
        <v>11</v>
      </c>
      <c r="J22" s="139">
        <v>11</v>
      </c>
      <c r="K22" s="139">
        <v>4</v>
      </c>
      <c r="L22" s="139">
        <v>4</v>
      </c>
      <c r="M22" s="139">
        <v>5</v>
      </c>
      <c r="N22" s="139">
        <v>13</v>
      </c>
      <c r="O22" s="139">
        <v>15</v>
      </c>
      <c r="P22" s="139">
        <v>4</v>
      </c>
      <c r="Q22" s="139">
        <v>14</v>
      </c>
      <c r="R22" s="139">
        <v>13</v>
      </c>
      <c r="S22" s="139">
        <v>11</v>
      </c>
      <c r="T22" s="139">
        <v>13</v>
      </c>
      <c r="U22" s="139">
        <v>11</v>
      </c>
      <c r="V22" s="139">
        <v>10</v>
      </c>
      <c r="W22" s="139">
        <v>13</v>
      </c>
      <c r="X22" s="139">
        <v>5</v>
      </c>
      <c r="Y22" s="139">
        <v>11</v>
      </c>
      <c r="Z22" s="139">
        <v>12</v>
      </c>
      <c r="AA22" s="139">
        <v>13</v>
      </c>
      <c r="AB22" s="139">
        <v>10</v>
      </c>
      <c r="AC22" s="139">
        <v>11</v>
      </c>
      <c r="AD22" s="139">
        <v>0</v>
      </c>
      <c r="AE22" s="139">
        <v>0</v>
      </c>
      <c r="AF22" s="139">
        <v>10</v>
      </c>
      <c r="AG22" s="139">
        <v>11</v>
      </c>
      <c r="AH22" s="139">
        <v>5</v>
      </c>
      <c r="AI22" s="139">
        <v>12</v>
      </c>
      <c r="AJ22" s="139">
        <v>4</v>
      </c>
      <c r="AK22" s="139">
        <v>11</v>
      </c>
      <c r="AL22" s="139">
        <v>6</v>
      </c>
      <c r="AM22" s="143">
        <v>12</v>
      </c>
      <c r="AN22" s="1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</row>
    <row r="23" spans="1:59" ht="16.2">
      <c r="A23" s="1"/>
      <c r="B23" s="133">
        <v>7</v>
      </c>
      <c r="C23" s="352" t="s">
        <v>33</v>
      </c>
      <c r="D23" s="353">
        <v>245</v>
      </c>
      <c r="F23" s="354">
        <v>6</v>
      </c>
      <c r="G23" s="139">
        <v>11</v>
      </c>
      <c r="H23" s="139">
        <v>12</v>
      </c>
      <c r="I23" s="139">
        <v>11</v>
      </c>
      <c r="J23" s="139">
        <v>11</v>
      </c>
      <c r="K23" s="139">
        <v>11</v>
      </c>
      <c r="L23" s="139">
        <v>12</v>
      </c>
      <c r="M23" s="139">
        <v>2</v>
      </c>
      <c r="N23" s="139">
        <v>13</v>
      </c>
      <c r="O23" s="139">
        <v>3</v>
      </c>
      <c r="P23" s="139">
        <v>9</v>
      </c>
      <c r="Q23" s="139">
        <v>13</v>
      </c>
      <c r="R23" s="139">
        <v>11</v>
      </c>
      <c r="S23" s="139">
        <v>10</v>
      </c>
      <c r="T23" s="139">
        <v>11</v>
      </c>
      <c r="U23" s="139">
        <v>11</v>
      </c>
      <c r="V23" s="139">
        <v>4</v>
      </c>
      <c r="W23" s="139">
        <v>13</v>
      </c>
      <c r="X23" s="139">
        <v>3</v>
      </c>
      <c r="Y23" s="139">
        <v>3</v>
      </c>
      <c r="Z23" s="139">
        <v>0</v>
      </c>
      <c r="AA23" s="139">
        <v>0</v>
      </c>
      <c r="AB23" s="139">
        <v>12</v>
      </c>
      <c r="AC23" s="139">
        <v>5</v>
      </c>
      <c r="AD23" s="139">
        <v>0</v>
      </c>
      <c r="AE23" s="139">
        <v>0</v>
      </c>
      <c r="AF23" s="139">
        <v>9</v>
      </c>
      <c r="AG23" s="139">
        <v>12</v>
      </c>
      <c r="AH23" s="139">
        <v>0</v>
      </c>
      <c r="AI23" s="139">
        <v>0</v>
      </c>
      <c r="AJ23" s="139">
        <v>11</v>
      </c>
      <c r="AK23" s="139">
        <v>11</v>
      </c>
      <c r="AL23" s="139">
        <v>5</v>
      </c>
      <c r="AM23" s="143">
        <v>11</v>
      </c>
      <c r="AN23" s="1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</row>
    <row r="24" spans="1:59" ht="16.2">
      <c r="A24" s="1"/>
      <c r="B24" s="133">
        <v>8</v>
      </c>
      <c r="C24" s="352" t="s">
        <v>42</v>
      </c>
      <c r="D24" s="353">
        <v>244</v>
      </c>
      <c r="F24" s="354" t="s">
        <v>86</v>
      </c>
      <c r="G24" s="139">
        <v>11</v>
      </c>
      <c r="H24" s="139">
        <v>12</v>
      </c>
      <c r="I24" s="139">
        <v>11</v>
      </c>
      <c r="J24" s="139">
        <v>13</v>
      </c>
      <c r="K24" s="139">
        <v>14</v>
      </c>
      <c r="L24" s="139">
        <v>11</v>
      </c>
      <c r="M24" s="139">
        <v>0</v>
      </c>
      <c r="N24" s="139">
        <v>0</v>
      </c>
      <c r="O24" s="139">
        <v>2</v>
      </c>
      <c r="P24" s="139">
        <v>14</v>
      </c>
      <c r="Q24" s="139">
        <v>10</v>
      </c>
      <c r="R24" s="139">
        <v>0</v>
      </c>
      <c r="S24" s="139">
        <v>0</v>
      </c>
      <c r="T24" s="139">
        <v>0</v>
      </c>
      <c r="U24" s="139">
        <v>0</v>
      </c>
      <c r="V24" s="139">
        <v>13</v>
      </c>
      <c r="W24" s="139">
        <v>13</v>
      </c>
      <c r="X24" s="139">
        <v>11</v>
      </c>
      <c r="Y24" s="139">
        <v>4</v>
      </c>
      <c r="Z24" s="139">
        <v>12</v>
      </c>
      <c r="AA24" s="139">
        <v>10</v>
      </c>
      <c r="AB24" s="139">
        <v>10</v>
      </c>
      <c r="AC24" s="139">
        <v>12</v>
      </c>
      <c r="AD24" s="139">
        <v>12</v>
      </c>
      <c r="AE24" s="139">
        <v>6</v>
      </c>
      <c r="AF24" s="139">
        <v>13</v>
      </c>
      <c r="AG24" s="139">
        <v>12</v>
      </c>
      <c r="AH24" s="139">
        <v>0</v>
      </c>
      <c r="AI24" s="139">
        <v>0</v>
      </c>
      <c r="AJ24" s="139">
        <v>5</v>
      </c>
      <c r="AK24" s="139">
        <v>13</v>
      </c>
      <c r="AL24" s="139">
        <v>0</v>
      </c>
      <c r="AM24" s="143">
        <v>0</v>
      </c>
      <c r="AN24" s="1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</row>
    <row r="25" spans="1:59" ht="16.2">
      <c r="A25" s="1"/>
      <c r="B25" s="133">
        <v>9</v>
      </c>
      <c r="C25" s="352" t="s">
        <v>24</v>
      </c>
      <c r="D25" s="353">
        <v>240</v>
      </c>
      <c r="F25" s="354">
        <v>4</v>
      </c>
      <c r="G25" s="139">
        <v>3</v>
      </c>
      <c r="H25" s="139">
        <v>10</v>
      </c>
      <c r="I25" s="139">
        <v>5</v>
      </c>
      <c r="J25" s="139">
        <v>10</v>
      </c>
      <c r="K25" s="139">
        <v>11</v>
      </c>
      <c r="L25" s="139">
        <v>10</v>
      </c>
      <c r="M25" s="139">
        <v>10</v>
      </c>
      <c r="N25" s="139">
        <v>11</v>
      </c>
      <c r="O25" s="139">
        <v>11</v>
      </c>
      <c r="P25" s="139">
        <v>3</v>
      </c>
      <c r="Q25" s="139">
        <v>11</v>
      </c>
      <c r="R25" s="139">
        <v>9</v>
      </c>
      <c r="S25" s="139">
        <v>10</v>
      </c>
      <c r="T25" s="139">
        <v>12</v>
      </c>
      <c r="U25" s="139">
        <v>9</v>
      </c>
      <c r="V25" s="139">
        <v>12</v>
      </c>
      <c r="W25" s="139">
        <v>10</v>
      </c>
      <c r="X25" s="139">
        <v>9</v>
      </c>
      <c r="Y25" s="139">
        <v>8</v>
      </c>
      <c r="Z25" s="139">
        <v>9</v>
      </c>
      <c r="AA25" s="139">
        <v>4</v>
      </c>
      <c r="AB25" s="139">
        <v>0</v>
      </c>
      <c r="AC25" s="139">
        <v>0</v>
      </c>
      <c r="AD25" s="139">
        <v>0</v>
      </c>
      <c r="AE25" s="139">
        <v>0</v>
      </c>
      <c r="AF25" s="139">
        <v>11</v>
      </c>
      <c r="AG25" s="139">
        <v>12</v>
      </c>
      <c r="AH25" s="139">
        <v>3</v>
      </c>
      <c r="AI25" s="139">
        <v>11</v>
      </c>
      <c r="AJ25" s="139">
        <v>4</v>
      </c>
      <c r="AK25" s="139">
        <v>3</v>
      </c>
      <c r="AL25" s="139">
        <v>11</v>
      </c>
      <c r="AM25" s="143">
        <v>10</v>
      </c>
      <c r="AN25" s="1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</row>
    <row r="26" spans="1:59" ht="16.2">
      <c r="A26" s="1"/>
      <c r="B26" s="133">
        <v>10</v>
      </c>
      <c r="C26" s="352" t="s">
        <v>3</v>
      </c>
      <c r="D26" s="353">
        <v>177</v>
      </c>
      <c r="F26" s="354"/>
      <c r="G26" s="139">
        <v>6</v>
      </c>
      <c r="H26" s="139">
        <v>5</v>
      </c>
      <c r="I26" s="139">
        <v>5</v>
      </c>
      <c r="J26" s="139">
        <v>2</v>
      </c>
      <c r="K26" s="139">
        <v>4</v>
      </c>
      <c r="L26" s="139">
        <v>2</v>
      </c>
      <c r="M26" s="139">
        <v>3</v>
      </c>
      <c r="N26" s="139">
        <v>4</v>
      </c>
      <c r="O26" s="139">
        <v>5</v>
      </c>
      <c r="P26" s="139">
        <v>4</v>
      </c>
      <c r="Q26" s="139">
        <v>10</v>
      </c>
      <c r="R26" s="139">
        <v>5</v>
      </c>
      <c r="S26" s="139">
        <v>4</v>
      </c>
      <c r="T26" s="139">
        <v>3</v>
      </c>
      <c r="U26" s="139">
        <v>4</v>
      </c>
      <c r="V26" s="139">
        <v>2</v>
      </c>
      <c r="W26" s="139">
        <v>12</v>
      </c>
      <c r="X26" s="139">
        <v>5</v>
      </c>
      <c r="Y26" s="139">
        <v>4</v>
      </c>
      <c r="Z26" s="139">
        <v>4</v>
      </c>
      <c r="AA26" s="139">
        <v>11</v>
      </c>
      <c r="AB26" s="139">
        <v>4</v>
      </c>
      <c r="AC26" s="139">
        <v>4</v>
      </c>
      <c r="AD26" s="139">
        <v>11</v>
      </c>
      <c r="AE26" s="139">
        <v>5</v>
      </c>
      <c r="AF26" s="139">
        <v>4</v>
      </c>
      <c r="AG26" s="139">
        <v>14</v>
      </c>
      <c r="AH26" s="139">
        <v>11</v>
      </c>
      <c r="AI26" s="139">
        <v>12</v>
      </c>
      <c r="AJ26" s="139">
        <v>5</v>
      </c>
      <c r="AK26" s="139">
        <v>12</v>
      </c>
      <c r="AL26" s="139">
        <v>11</v>
      </c>
      <c r="AM26" s="143">
        <v>4</v>
      </c>
      <c r="AN26" s="1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</row>
    <row r="27" spans="1:59">
      <c r="A27" s="1"/>
      <c r="B27" s="132"/>
      <c r="C27" s="356" t="s">
        <v>79</v>
      </c>
      <c r="D27" s="353"/>
      <c r="F27" s="354"/>
      <c r="G27" s="140">
        <v>44805</v>
      </c>
      <c r="H27" s="141"/>
      <c r="I27" s="140">
        <v>44819</v>
      </c>
      <c r="J27" s="139"/>
      <c r="K27" s="140">
        <v>44833</v>
      </c>
      <c r="L27" s="139"/>
      <c r="M27" s="140">
        <v>44847</v>
      </c>
      <c r="N27" s="142"/>
      <c r="O27" s="140">
        <v>43035</v>
      </c>
      <c r="P27" s="140">
        <v>44875</v>
      </c>
      <c r="Q27" s="139"/>
      <c r="R27" s="140">
        <v>44889</v>
      </c>
      <c r="S27" s="139"/>
      <c r="T27" s="140">
        <v>44903</v>
      </c>
      <c r="U27" s="139"/>
      <c r="V27" s="140">
        <v>44931</v>
      </c>
      <c r="W27" s="139"/>
      <c r="X27" s="140">
        <v>44945</v>
      </c>
      <c r="Y27" s="139"/>
      <c r="Z27" s="140">
        <v>44959</v>
      </c>
      <c r="AA27" s="139"/>
      <c r="AB27" s="140">
        <v>44972</v>
      </c>
      <c r="AC27" s="139"/>
      <c r="AD27" s="140">
        <v>44987</v>
      </c>
      <c r="AE27" s="139"/>
      <c r="AF27" s="140">
        <v>45001</v>
      </c>
      <c r="AG27" s="139"/>
      <c r="AH27" s="140">
        <v>45015</v>
      </c>
      <c r="AI27" s="139"/>
      <c r="AJ27" s="140">
        <v>45029</v>
      </c>
      <c r="AK27" s="139"/>
      <c r="AL27" s="140">
        <v>45036</v>
      </c>
      <c r="AM27" s="143"/>
      <c r="AN27" s="1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</row>
    <row r="28" spans="1:59" ht="16.2">
      <c r="A28" s="1"/>
      <c r="B28" s="133">
        <v>1</v>
      </c>
      <c r="C28" s="352" t="s">
        <v>71</v>
      </c>
      <c r="D28" s="353">
        <v>337</v>
      </c>
      <c r="F28" s="354">
        <v>6</v>
      </c>
      <c r="G28" s="139">
        <v>12</v>
      </c>
      <c r="H28" s="139">
        <v>13</v>
      </c>
      <c r="I28" s="139">
        <v>12</v>
      </c>
      <c r="J28" s="139">
        <v>13</v>
      </c>
      <c r="K28" s="139">
        <v>0</v>
      </c>
      <c r="L28" s="139">
        <v>0</v>
      </c>
      <c r="M28" s="139">
        <v>13</v>
      </c>
      <c r="N28" s="139">
        <v>13</v>
      </c>
      <c r="O28" s="139">
        <v>13</v>
      </c>
      <c r="P28" s="139">
        <v>12</v>
      </c>
      <c r="Q28" s="139">
        <v>14</v>
      </c>
      <c r="R28" s="139">
        <v>14</v>
      </c>
      <c r="S28" s="139">
        <v>11</v>
      </c>
      <c r="T28" s="139">
        <v>14</v>
      </c>
      <c r="U28" s="139">
        <v>14</v>
      </c>
      <c r="V28" s="139">
        <v>0</v>
      </c>
      <c r="W28" s="139">
        <v>0</v>
      </c>
      <c r="X28" s="139">
        <v>11</v>
      </c>
      <c r="Y28" s="139">
        <v>14</v>
      </c>
      <c r="Z28" s="139">
        <v>14</v>
      </c>
      <c r="AA28" s="139">
        <v>15</v>
      </c>
      <c r="AB28" s="139">
        <v>12</v>
      </c>
      <c r="AC28" s="139">
        <v>14</v>
      </c>
      <c r="AD28" s="139">
        <v>0</v>
      </c>
      <c r="AE28" s="139">
        <v>0</v>
      </c>
      <c r="AF28" s="139">
        <v>15</v>
      </c>
      <c r="AG28" s="139">
        <v>15</v>
      </c>
      <c r="AH28" s="139">
        <v>14</v>
      </c>
      <c r="AI28" s="139">
        <v>15</v>
      </c>
      <c r="AJ28" s="139">
        <v>14</v>
      </c>
      <c r="AK28" s="139">
        <v>13</v>
      </c>
      <c r="AL28" s="139">
        <v>14</v>
      </c>
      <c r="AM28" s="143">
        <v>11</v>
      </c>
      <c r="AN28" s="1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</row>
    <row r="29" spans="1:59" ht="16.2">
      <c r="A29" s="1"/>
      <c r="B29" s="133">
        <v>2</v>
      </c>
      <c r="C29" s="352" t="s">
        <v>47</v>
      </c>
      <c r="D29" s="353">
        <v>322</v>
      </c>
      <c r="F29" s="354"/>
      <c r="G29" s="139">
        <v>10</v>
      </c>
      <c r="H29" s="139">
        <v>13</v>
      </c>
      <c r="I29" s="139">
        <v>12</v>
      </c>
      <c r="J29" s="139">
        <v>15</v>
      </c>
      <c r="K29" s="139">
        <v>6</v>
      </c>
      <c r="L29" s="139">
        <v>5</v>
      </c>
      <c r="M29" s="139">
        <v>14</v>
      </c>
      <c r="N29" s="139">
        <v>14</v>
      </c>
      <c r="O29" s="139">
        <v>5</v>
      </c>
      <c r="P29" s="139">
        <v>5</v>
      </c>
      <c r="Q29" s="139">
        <v>13</v>
      </c>
      <c r="R29" s="139">
        <v>5</v>
      </c>
      <c r="S29" s="139">
        <v>14</v>
      </c>
      <c r="T29" s="139">
        <v>12</v>
      </c>
      <c r="U29" s="139">
        <v>12</v>
      </c>
      <c r="V29" s="139">
        <v>14</v>
      </c>
      <c r="W29" s="139">
        <v>5</v>
      </c>
      <c r="X29" s="139">
        <v>12</v>
      </c>
      <c r="Y29" s="139">
        <v>13</v>
      </c>
      <c r="Z29" s="139">
        <v>13</v>
      </c>
      <c r="AA29" s="139">
        <v>14</v>
      </c>
      <c r="AB29" s="139">
        <v>13</v>
      </c>
      <c r="AC29" s="139">
        <v>11</v>
      </c>
      <c r="AD29" s="139">
        <v>11</v>
      </c>
      <c r="AE29" s="139">
        <v>12</v>
      </c>
      <c r="AF29" s="139">
        <v>12</v>
      </c>
      <c r="AG29" s="139">
        <v>5</v>
      </c>
      <c r="AH29" s="139">
        <v>12</v>
      </c>
      <c r="AI29" s="139">
        <v>14</v>
      </c>
      <c r="AJ29" s="139">
        <v>12</v>
      </c>
      <c r="AK29" s="139">
        <v>15</v>
      </c>
      <c r="AL29" s="139">
        <v>12</v>
      </c>
      <c r="AM29" s="143">
        <v>13</v>
      </c>
      <c r="AN29" s="1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</row>
    <row r="30" spans="1:59" ht="16.2">
      <c r="A30" s="1"/>
      <c r="B30" s="133">
        <v>3</v>
      </c>
      <c r="C30" s="352" t="s">
        <v>69</v>
      </c>
      <c r="D30" s="353">
        <v>320</v>
      </c>
      <c r="F30" s="354"/>
      <c r="G30" s="139">
        <v>15</v>
      </c>
      <c r="H30" s="139">
        <v>5</v>
      </c>
      <c r="I30" s="139">
        <v>13</v>
      </c>
      <c r="J30" s="139">
        <v>12</v>
      </c>
      <c r="K30" s="139">
        <v>5</v>
      </c>
      <c r="L30" s="139">
        <v>5</v>
      </c>
      <c r="M30" s="139">
        <v>10</v>
      </c>
      <c r="N30" s="139">
        <v>12</v>
      </c>
      <c r="O30" s="139">
        <v>13</v>
      </c>
      <c r="P30" s="139">
        <v>13</v>
      </c>
      <c r="Q30" s="139">
        <v>12</v>
      </c>
      <c r="R30" s="139">
        <v>14</v>
      </c>
      <c r="S30" s="139">
        <v>13</v>
      </c>
      <c r="T30" s="139">
        <v>10</v>
      </c>
      <c r="U30" s="139">
        <v>14</v>
      </c>
      <c r="V30" s="139">
        <v>11</v>
      </c>
      <c r="W30" s="139">
        <v>13</v>
      </c>
      <c r="X30" s="139">
        <v>12</v>
      </c>
      <c r="Y30" s="139">
        <v>6</v>
      </c>
      <c r="Z30" s="139">
        <v>14</v>
      </c>
      <c r="AA30" s="139">
        <v>12</v>
      </c>
      <c r="AB30" s="139">
        <v>14</v>
      </c>
      <c r="AC30" s="139">
        <v>12</v>
      </c>
      <c r="AD30" s="139">
        <v>13</v>
      </c>
      <c r="AE30" s="139">
        <v>14</v>
      </c>
      <c r="AF30" s="139">
        <v>13</v>
      </c>
      <c r="AG30" s="139">
        <v>13</v>
      </c>
      <c r="AH30" s="139">
        <v>12</v>
      </c>
      <c r="AI30" s="139">
        <v>12</v>
      </c>
      <c r="AJ30" s="139">
        <v>11</v>
      </c>
      <c r="AK30" s="139">
        <v>12</v>
      </c>
      <c r="AL30" s="139">
        <v>12</v>
      </c>
      <c r="AM30" s="143">
        <v>6</v>
      </c>
      <c r="AN30" s="1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</row>
    <row r="31" spans="1:59" ht="16.2">
      <c r="A31" s="1"/>
      <c r="B31" s="133">
        <v>4</v>
      </c>
      <c r="C31" s="352" t="s">
        <v>62</v>
      </c>
      <c r="D31" s="353">
        <v>297</v>
      </c>
      <c r="F31" s="354"/>
      <c r="G31" s="139">
        <v>10</v>
      </c>
      <c r="H31" s="139">
        <v>11</v>
      </c>
      <c r="I31" s="139">
        <v>10</v>
      </c>
      <c r="J31" s="139">
        <v>10</v>
      </c>
      <c r="K31" s="139">
        <v>12</v>
      </c>
      <c r="L31" s="139">
        <v>10</v>
      </c>
      <c r="M31" s="139">
        <v>13</v>
      </c>
      <c r="N31" s="139">
        <v>10</v>
      </c>
      <c r="O31" s="139">
        <v>11</v>
      </c>
      <c r="P31" s="139">
        <v>13</v>
      </c>
      <c r="Q31" s="139">
        <v>12</v>
      </c>
      <c r="R31" s="139">
        <v>11</v>
      </c>
      <c r="S31" s="139">
        <v>12</v>
      </c>
      <c r="T31" s="139">
        <v>10</v>
      </c>
      <c r="U31" s="139">
        <v>12</v>
      </c>
      <c r="V31" s="139">
        <v>10</v>
      </c>
      <c r="W31" s="139">
        <v>12</v>
      </c>
      <c r="X31" s="139">
        <v>13</v>
      </c>
      <c r="Y31" s="139">
        <v>4</v>
      </c>
      <c r="Z31" s="139">
        <v>11</v>
      </c>
      <c r="AA31" s="139">
        <v>11</v>
      </c>
      <c r="AB31" s="139">
        <v>12</v>
      </c>
      <c r="AC31" s="139">
        <v>9</v>
      </c>
      <c r="AD31" s="139">
        <v>12</v>
      </c>
      <c r="AE31" s="139">
        <v>10</v>
      </c>
      <c r="AF31" s="139">
        <v>12</v>
      </c>
      <c r="AG31" s="139">
        <v>12</v>
      </c>
      <c r="AH31" s="139">
        <v>11</v>
      </c>
      <c r="AI31" s="139">
        <v>12</v>
      </c>
      <c r="AJ31" s="139">
        <v>13</v>
      </c>
      <c r="AK31" s="139">
        <v>13</v>
      </c>
      <c r="AL31" s="139">
        <v>13</v>
      </c>
      <c r="AM31" s="143">
        <v>13</v>
      </c>
      <c r="AN31" s="1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</row>
    <row r="32" spans="1:59" ht="16.2">
      <c r="A32" s="1"/>
      <c r="B32" s="133">
        <v>5</v>
      </c>
      <c r="C32" s="352" t="s">
        <v>34</v>
      </c>
      <c r="D32" s="353">
        <v>273</v>
      </c>
      <c r="F32" s="354" t="s">
        <v>86</v>
      </c>
      <c r="G32" s="139">
        <v>11</v>
      </c>
      <c r="H32" s="139">
        <v>11</v>
      </c>
      <c r="I32" s="139">
        <v>0</v>
      </c>
      <c r="J32" s="139">
        <v>0</v>
      </c>
      <c r="K32" s="139">
        <v>6</v>
      </c>
      <c r="L32" s="139">
        <v>12</v>
      </c>
      <c r="M32" s="139">
        <v>14</v>
      </c>
      <c r="N32" s="139">
        <v>12</v>
      </c>
      <c r="O32" s="139">
        <v>14</v>
      </c>
      <c r="P32" s="139">
        <v>12</v>
      </c>
      <c r="Q32" s="139">
        <v>13</v>
      </c>
      <c r="R32" s="139">
        <v>11</v>
      </c>
      <c r="S32" s="139">
        <v>14</v>
      </c>
      <c r="T32" s="139">
        <v>13</v>
      </c>
      <c r="U32" s="139">
        <v>11</v>
      </c>
      <c r="V32" s="139">
        <v>0</v>
      </c>
      <c r="W32" s="139">
        <v>0</v>
      </c>
      <c r="X32" s="139">
        <v>4</v>
      </c>
      <c r="Y32" s="139">
        <v>11</v>
      </c>
      <c r="Z32" s="139">
        <v>0</v>
      </c>
      <c r="AA32" s="139">
        <v>0</v>
      </c>
      <c r="AB32" s="139">
        <v>13</v>
      </c>
      <c r="AC32" s="139">
        <v>12</v>
      </c>
      <c r="AD32" s="139">
        <v>0</v>
      </c>
      <c r="AE32" s="139">
        <v>0</v>
      </c>
      <c r="AF32" s="139">
        <v>13</v>
      </c>
      <c r="AG32" s="139">
        <v>13</v>
      </c>
      <c r="AH32" s="139">
        <v>15</v>
      </c>
      <c r="AI32" s="139">
        <v>13</v>
      </c>
      <c r="AJ32" s="139">
        <v>12</v>
      </c>
      <c r="AK32" s="139">
        <v>13</v>
      </c>
      <c r="AL32" s="139">
        <v>0</v>
      </c>
      <c r="AM32" s="143">
        <v>0</v>
      </c>
      <c r="AN32" s="1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</row>
    <row r="33" spans="1:59" ht="16.2">
      <c r="A33" s="1"/>
      <c r="B33" s="133">
        <v>6</v>
      </c>
      <c r="C33" s="352" t="s">
        <v>36</v>
      </c>
      <c r="D33" s="353">
        <v>260</v>
      </c>
      <c r="F33" s="354">
        <v>2</v>
      </c>
      <c r="G33" s="139">
        <v>13</v>
      </c>
      <c r="H33" s="139">
        <v>14</v>
      </c>
      <c r="I33" s="139">
        <v>4</v>
      </c>
      <c r="J33" s="139">
        <v>7</v>
      </c>
      <c r="K33" s="139">
        <v>14</v>
      </c>
      <c r="L33" s="139">
        <v>12</v>
      </c>
      <c r="M33" s="139">
        <v>12</v>
      </c>
      <c r="N33" s="139">
        <v>13</v>
      </c>
      <c r="O33" s="139">
        <v>5</v>
      </c>
      <c r="P33" s="139">
        <v>12</v>
      </c>
      <c r="Q33" s="139">
        <v>9</v>
      </c>
      <c r="R33" s="139">
        <v>5</v>
      </c>
      <c r="S33" s="139">
        <v>6</v>
      </c>
      <c r="T33" s="139">
        <v>3</v>
      </c>
      <c r="U33" s="139">
        <v>13</v>
      </c>
      <c r="V33" s="139">
        <v>12</v>
      </c>
      <c r="W33" s="139">
        <v>7</v>
      </c>
      <c r="X33" s="139">
        <v>7</v>
      </c>
      <c r="Y33" s="139">
        <v>12</v>
      </c>
      <c r="Z33" s="139">
        <v>5</v>
      </c>
      <c r="AA33" s="139">
        <v>11</v>
      </c>
      <c r="AB33" s="139">
        <v>6</v>
      </c>
      <c r="AC33" s="139">
        <v>14</v>
      </c>
      <c r="AD33" s="139">
        <v>4</v>
      </c>
      <c r="AE33" s="139">
        <v>13</v>
      </c>
      <c r="AF33" s="139">
        <v>12</v>
      </c>
      <c r="AG33" s="139">
        <v>13</v>
      </c>
      <c r="AH33" s="139">
        <v>5</v>
      </c>
      <c r="AI33" s="139">
        <v>13</v>
      </c>
      <c r="AJ33" s="139">
        <v>5</v>
      </c>
      <c r="AK33" s="139">
        <v>5</v>
      </c>
      <c r="AL33" s="139">
        <v>0</v>
      </c>
      <c r="AM33" s="143">
        <v>0</v>
      </c>
      <c r="AN33" s="1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</row>
    <row r="34" spans="1:59" ht="16.2">
      <c r="A34" s="1"/>
      <c r="B34" s="133">
        <v>7</v>
      </c>
      <c r="C34" s="352" t="s">
        <v>38</v>
      </c>
      <c r="D34" s="353">
        <v>258</v>
      </c>
      <c r="F34" s="354">
        <v>8</v>
      </c>
      <c r="G34" s="139">
        <v>11</v>
      </c>
      <c r="H34" s="139">
        <v>10</v>
      </c>
      <c r="I34" s="139">
        <v>11</v>
      </c>
      <c r="J34" s="139">
        <v>5</v>
      </c>
      <c r="K34" s="139">
        <v>0</v>
      </c>
      <c r="L34" s="139">
        <v>0</v>
      </c>
      <c r="M34" s="139">
        <v>12</v>
      </c>
      <c r="N34" s="139">
        <v>3</v>
      </c>
      <c r="O34" s="139">
        <v>14</v>
      </c>
      <c r="P34" s="139">
        <v>12</v>
      </c>
      <c r="Q34" s="139">
        <v>11</v>
      </c>
      <c r="R34" s="139">
        <v>10</v>
      </c>
      <c r="S34" s="139">
        <v>5</v>
      </c>
      <c r="T34" s="139">
        <v>0</v>
      </c>
      <c r="U34" s="139">
        <v>0</v>
      </c>
      <c r="V34" s="139">
        <v>12</v>
      </c>
      <c r="W34" s="139">
        <v>12</v>
      </c>
      <c r="X34" s="139">
        <v>14</v>
      </c>
      <c r="Y34" s="139">
        <v>0</v>
      </c>
      <c r="Z34" s="139">
        <v>0</v>
      </c>
      <c r="AA34" s="139">
        <v>0</v>
      </c>
      <c r="AB34" s="139">
        <v>14</v>
      </c>
      <c r="AC34" s="139">
        <v>14</v>
      </c>
      <c r="AD34" s="139">
        <v>0</v>
      </c>
      <c r="AE34" s="139">
        <v>0</v>
      </c>
      <c r="AF34" s="139">
        <v>12</v>
      </c>
      <c r="AG34" s="139">
        <v>11</v>
      </c>
      <c r="AH34" s="139">
        <v>11</v>
      </c>
      <c r="AI34" s="139">
        <v>13</v>
      </c>
      <c r="AJ34" s="139">
        <v>10</v>
      </c>
      <c r="AK34" s="139">
        <v>13</v>
      </c>
      <c r="AL34" s="139">
        <v>12</v>
      </c>
      <c r="AM34" s="143">
        <v>6</v>
      </c>
      <c r="AN34" s="1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</row>
    <row r="35" spans="1:59" ht="16.2">
      <c r="A35" s="1"/>
      <c r="B35" s="133">
        <v>8</v>
      </c>
      <c r="C35" s="352" t="s">
        <v>37</v>
      </c>
      <c r="D35" s="353">
        <v>248</v>
      </c>
      <c r="F35" s="354">
        <v>1</v>
      </c>
      <c r="G35" s="350">
        <v>12</v>
      </c>
      <c r="H35" s="350">
        <v>11</v>
      </c>
      <c r="I35" s="350">
        <v>10</v>
      </c>
      <c r="J35" s="350">
        <v>11</v>
      </c>
      <c r="K35" s="350">
        <v>4</v>
      </c>
      <c r="L35" s="350">
        <v>10</v>
      </c>
      <c r="M35" s="350">
        <v>4</v>
      </c>
      <c r="N35" s="350">
        <v>11</v>
      </c>
      <c r="O35" s="350">
        <v>2</v>
      </c>
      <c r="P35" s="350">
        <v>11</v>
      </c>
      <c r="Q35" s="350">
        <v>10</v>
      </c>
      <c r="R35" s="350">
        <v>2</v>
      </c>
      <c r="S35" s="350">
        <v>12</v>
      </c>
      <c r="T35" s="350">
        <v>12</v>
      </c>
      <c r="U35" s="350">
        <v>10</v>
      </c>
      <c r="V35" s="350">
        <v>2</v>
      </c>
      <c r="W35" s="350">
        <v>12</v>
      </c>
      <c r="X35" s="350">
        <v>3</v>
      </c>
      <c r="Y35" s="350">
        <v>9</v>
      </c>
      <c r="Z35" s="350">
        <v>2</v>
      </c>
      <c r="AA35" s="350">
        <v>13</v>
      </c>
      <c r="AB35" s="350">
        <v>5</v>
      </c>
      <c r="AC35" s="350">
        <v>11</v>
      </c>
      <c r="AD35" s="350">
        <v>12</v>
      </c>
      <c r="AE35" s="350">
        <v>12</v>
      </c>
      <c r="AF35" s="350">
        <v>4</v>
      </c>
      <c r="AG35" s="350">
        <v>13</v>
      </c>
      <c r="AH35" s="350">
        <v>5</v>
      </c>
      <c r="AI35" s="350">
        <v>0</v>
      </c>
      <c r="AJ35" s="350">
        <v>5</v>
      </c>
      <c r="AK35" s="350">
        <v>12</v>
      </c>
      <c r="AL35" s="350">
        <v>4</v>
      </c>
      <c r="AM35" s="351">
        <v>11</v>
      </c>
      <c r="AN35" s="1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</row>
    <row r="36" spans="1:59" ht="16.2" customHeight="1">
      <c r="A36" s="1"/>
      <c r="B36" s="133">
        <v>9</v>
      </c>
      <c r="C36" s="352" t="s">
        <v>60</v>
      </c>
      <c r="D36" s="353">
        <v>166</v>
      </c>
      <c r="F36" s="354" t="s">
        <v>86</v>
      </c>
      <c r="G36" s="139">
        <v>5</v>
      </c>
      <c r="H36" s="139">
        <v>11</v>
      </c>
      <c r="I36" s="139">
        <v>10</v>
      </c>
      <c r="J36" s="139">
        <v>11</v>
      </c>
      <c r="K36" s="139">
        <v>11</v>
      </c>
      <c r="L36" s="139">
        <v>10</v>
      </c>
      <c r="M36" s="139">
        <v>12</v>
      </c>
      <c r="N36" s="139">
        <v>3</v>
      </c>
      <c r="O36" s="139">
        <v>5</v>
      </c>
      <c r="P36" s="139">
        <v>0</v>
      </c>
      <c r="Q36" s="139">
        <v>0</v>
      </c>
      <c r="R36" s="139">
        <v>0</v>
      </c>
      <c r="S36" s="139">
        <v>0</v>
      </c>
      <c r="T36" s="139">
        <v>0</v>
      </c>
      <c r="U36" s="139">
        <v>0</v>
      </c>
      <c r="V36" s="139">
        <v>0</v>
      </c>
      <c r="W36" s="139">
        <v>0</v>
      </c>
      <c r="X36" s="139">
        <v>10</v>
      </c>
      <c r="Y36" s="139">
        <v>12</v>
      </c>
      <c r="Z36" s="139">
        <v>13</v>
      </c>
      <c r="AA36" s="139">
        <v>12</v>
      </c>
      <c r="AB36" s="139">
        <v>0</v>
      </c>
      <c r="AC36" s="139">
        <v>0</v>
      </c>
      <c r="AD36" s="139">
        <v>0</v>
      </c>
      <c r="AE36" s="139">
        <v>0</v>
      </c>
      <c r="AF36" s="139">
        <v>14</v>
      </c>
      <c r="AG36" s="139">
        <v>12</v>
      </c>
      <c r="AH36" s="139">
        <v>3</v>
      </c>
      <c r="AI36" s="139">
        <v>12</v>
      </c>
      <c r="AJ36" s="139">
        <v>0</v>
      </c>
      <c r="AK36" s="139">
        <v>0</v>
      </c>
      <c r="AL36" s="139">
        <v>0</v>
      </c>
      <c r="AM36" s="143">
        <v>0</v>
      </c>
      <c r="AN36" s="1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</row>
    <row r="37" spans="1:59" ht="16.8" thickBot="1">
      <c r="A37" s="1"/>
      <c r="B37" s="134">
        <v>10</v>
      </c>
      <c r="C37" s="293" t="s">
        <v>87</v>
      </c>
      <c r="D37" s="138">
        <v>90</v>
      </c>
      <c r="E37" s="135"/>
      <c r="F37" s="299" t="s">
        <v>86</v>
      </c>
      <c r="G37" s="361">
        <v>0</v>
      </c>
      <c r="H37" s="361">
        <v>0</v>
      </c>
      <c r="I37" s="361">
        <v>0</v>
      </c>
      <c r="J37" s="361">
        <v>0</v>
      </c>
      <c r="K37" s="361">
        <v>0</v>
      </c>
      <c r="L37" s="361">
        <v>0</v>
      </c>
      <c r="M37" s="361">
        <v>0</v>
      </c>
      <c r="N37" s="361">
        <v>0</v>
      </c>
      <c r="O37" s="361">
        <v>0</v>
      </c>
      <c r="P37" s="361">
        <v>0</v>
      </c>
      <c r="Q37" s="361">
        <v>0</v>
      </c>
      <c r="R37" s="361">
        <v>0</v>
      </c>
      <c r="S37" s="361">
        <v>0</v>
      </c>
      <c r="T37" s="361">
        <v>0</v>
      </c>
      <c r="U37" s="361">
        <v>0</v>
      </c>
      <c r="V37" s="361">
        <v>5</v>
      </c>
      <c r="W37" s="361">
        <v>12</v>
      </c>
      <c r="X37" s="361">
        <v>2</v>
      </c>
      <c r="Y37" s="361">
        <v>5</v>
      </c>
      <c r="Z37" s="361">
        <v>3</v>
      </c>
      <c r="AA37" s="361">
        <v>2</v>
      </c>
      <c r="AB37" s="361">
        <v>0</v>
      </c>
      <c r="AC37" s="361">
        <v>0</v>
      </c>
      <c r="AD37" s="361">
        <v>6</v>
      </c>
      <c r="AE37" s="361">
        <v>9</v>
      </c>
      <c r="AF37" s="361">
        <v>5</v>
      </c>
      <c r="AG37" s="361">
        <v>11</v>
      </c>
      <c r="AH37" s="361">
        <v>0</v>
      </c>
      <c r="AI37" s="361">
        <v>0</v>
      </c>
      <c r="AJ37" s="361">
        <v>10</v>
      </c>
      <c r="AK37" s="361">
        <v>12</v>
      </c>
      <c r="AL37" s="361">
        <v>3</v>
      </c>
      <c r="AM37" s="362">
        <v>5</v>
      </c>
      <c r="AN37" s="1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</row>
    <row r="38" spans="1: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</row>
    <row r="39" spans="1:59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</row>
    <row r="40" spans="1:59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</row>
    <row r="41" spans="1:59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</row>
    <row r="42" spans="1:59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</row>
    <row r="43" spans="1:59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</row>
    <row r="44" spans="1:59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</row>
    <row r="45" spans="1:59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</row>
    <row r="46" spans="1:59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</row>
    <row r="47" spans="1:59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</row>
    <row r="48" spans="1:59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</row>
    <row r="49" spans="1:59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</row>
    <row r="50" spans="1:59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</row>
    <row r="51" spans="1:59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</row>
    <row r="52" spans="1:59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</row>
    <row r="53" spans="1:59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</row>
    <row r="54" spans="1:59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</row>
    <row r="55" spans="1:59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</row>
    <row r="56" spans="1:59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</row>
    <row r="57" spans="1:59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</row>
    <row r="58" spans="1:59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</row>
    <row r="59" spans="1:59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</row>
    <row r="60" spans="1:59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</row>
    <row r="61" spans="1:59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</row>
    <row r="62" spans="1:59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</row>
    <row r="63" spans="1:59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</row>
    <row r="64" spans="1:59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</row>
    <row r="65" spans="1:59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</row>
    <row r="66" spans="1:59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</row>
    <row r="67" spans="1:59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</row>
    <row r="68" spans="1:59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</row>
    <row r="69" spans="1:59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</row>
    <row r="70" spans="1:59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S11" sqref="S11"/>
    </sheetView>
  </sheetViews>
  <sheetFormatPr defaultRowHeight="14.4"/>
  <cols>
    <col min="6" max="6" width="36.33203125" customWidth="1"/>
  </cols>
  <sheetData>
    <row r="1" spans="1:23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</row>
    <row r="2" spans="1:23" ht="23.4" customHeight="1" thickBot="1">
      <c r="A2" s="146"/>
      <c r="B2" s="146"/>
      <c r="C2" s="146"/>
      <c r="D2" s="14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46"/>
      <c r="R2" s="146"/>
      <c r="S2" s="146"/>
      <c r="T2" s="146"/>
      <c r="U2" s="146"/>
      <c r="V2" s="146"/>
      <c r="W2" s="146"/>
    </row>
    <row r="3" spans="1:23" ht="19.8" thickTop="1" thickBot="1">
      <c r="A3" s="146"/>
      <c r="B3" s="146"/>
      <c r="C3" s="146"/>
      <c r="D3" s="146"/>
      <c r="E3" s="39"/>
      <c r="F3" s="320" t="s">
        <v>54</v>
      </c>
      <c r="G3" s="445" t="s">
        <v>12</v>
      </c>
      <c r="H3" s="446"/>
      <c r="I3" s="321"/>
      <c r="J3" s="608" t="s">
        <v>55</v>
      </c>
      <c r="K3" s="609"/>
      <c r="L3" s="609"/>
      <c r="M3" s="610"/>
      <c r="N3" s="445" t="s">
        <v>12</v>
      </c>
      <c r="O3" s="446"/>
      <c r="P3" s="1"/>
      <c r="Q3" s="146"/>
      <c r="R3" s="146"/>
      <c r="S3" s="146"/>
      <c r="T3" s="146"/>
      <c r="U3" s="146"/>
      <c r="V3" s="146"/>
      <c r="W3" s="146"/>
    </row>
    <row r="4" spans="1:23" ht="18.600000000000001">
      <c r="A4" s="146"/>
      <c r="B4" s="146"/>
      <c r="C4" s="146"/>
      <c r="D4" s="146"/>
      <c r="E4" s="289">
        <v>1</v>
      </c>
      <c r="F4" s="244" t="s">
        <v>29</v>
      </c>
      <c r="G4" s="611">
        <v>136.66399999999999</v>
      </c>
      <c r="H4" s="611">
        <v>136.66399999999999</v>
      </c>
      <c r="I4" s="309">
        <v>1</v>
      </c>
      <c r="J4" s="614" t="s">
        <v>25</v>
      </c>
      <c r="K4" s="615" t="s">
        <v>25</v>
      </c>
      <c r="L4" s="615" t="s">
        <v>25</v>
      </c>
      <c r="M4" s="616" t="s">
        <v>25</v>
      </c>
      <c r="N4" s="612">
        <v>141.39655172413794</v>
      </c>
      <c r="O4" s="613">
        <v>141.39655172413794</v>
      </c>
      <c r="P4" s="1"/>
      <c r="Q4" s="146"/>
      <c r="R4" s="146"/>
      <c r="S4" s="146"/>
      <c r="T4" s="146"/>
      <c r="U4" s="146"/>
      <c r="V4" s="146"/>
      <c r="W4" s="146"/>
    </row>
    <row r="5" spans="1:23" ht="18.600000000000001">
      <c r="A5" s="146"/>
      <c r="B5" s="146"/>
      <c r="C5" s="146"/>
      <c r="D5" s="146"/>
      <c r="E5" s="289">
        <v>2</v>
      </c>
      <c r="F5" s="245" t="s">
        <v>27</v>
      </c>
      <c r="G5" s="595">
        <v>132.68064516129033</v>
      </c>
      <c r="H5" s="595">
        <v>132.68064516129033</v>
      </c>
      <c r="I5" s="310">
        <v>2</v>
      </c>
      <c r="J5" s="598" t="s">
        <v>57</v>
      </c>
      <c r="K5" s="599" t="s">
        <v>57</v>
      </c>
      <c r="L5" s="599" t="s">
        <v>57</v>
      </c>
      <c r="M5" s="600" t="s">
        <v>57</v>
      </c>
      <c r="N5" s="596">
        <v>139.07599999999999</v>
      </c>
      <c r="O5" s="597">
        <v>139.07599999999999</v>
      </c>
      <c r="P5" s="1"/>
      <c r="Q5" s="146"/>
      <c r="R5" s="146"/>
      <c r="S5" s="146"/>
      <c r="T5" s="146"/>
      <c r="U5" s="146"/>
      <c r="V5" s="146"/>
      <c r="W5" s="146"/>
    </row>
    <row r="6" spans="1:23" ht="18.600000000000001">
      <c r="A6" s="146"/>
      <c r="B6" s="146"/>
      <c r="C6" s="146"/>
      <c r="D6" s="146"/>
      <c r="E6" s="289">
        <v>3</v>
      </c>
      <c r="F6" s="245" t="s">
        <v>24</v>
      </c>
      <c r="G6" s="595">
        <v>130.82413793103447</v>
      </c>
      <c r="H6" s="595">
        <v>130.82413793103447</v>
      </c>
      <c r="I6" s="310">
        <v>3</v>
      </c>
      <c r="J6" s="601" t="s">
        <v>30</v>
      </c>
      <c r="K6" s="602" t="s">
        <v>30</v>
      </c>
      <c r="L6" s="602" t="s">
        <v>30</v>
      </c>
      <c r="M6" s="603" t="s">
        <v>30</v>
      </c>
      <c r="N6" s="596">
        <v>138.86190476190475</v>
      </c>
      <c r="O6" s="597">
        <v>138.86190476190475</v>
      </c>
      <c r="P6" s="1"/>
      <c r="Q6" s="146"/>
      <c r="R6" s="146"/>
      <c r="S6" s="146"/>
      <c r="T6" s="146"/>
      <c r="U6" s="146"/>
      <c r="V6" s="146"/>
      <c r="W6" s="146"/>
    </row>
    <row r="7" spans="1:23" ht="18.600000000000001">
      <c r="A7" s="146"/>
      <c r="B7" s="146"/>
      <c r="C7" s="146"/>
      <c r="D7" s="146"/>
      <c r="E7" s="289">
        <v>4</v>
      </c>
      <c r="F7" s="245" t="s">
        <v>45</v>
      </c>
      <c r="G7" s="595">
        <v>128.90370370370371</v>
      </c>
      <c r="H7" s="595">
        <v>128.90370370370371</v>
      </c>
      <c r="I7" s="310">
        <v>4</v>
      </c>
      <c r="J7" s="598" t="s">
        <v>56</v>
      </c>
      <c r="K7" s="599" t="s">
        <v>56</v>
      </c>
      <c r="L7" s="599" t="s">
        <v>56</v>
      </c>
      <c r="M7" s="600" t="s">
        <v>56</v>
      </c>
      <c r="N7" s="596">
        <v>137.5</v>
      </c>
      <c r="O7" s="597">
        <v>137.5</v>
      </c>
      <c r="P7" s="1"/>
      <c r="Q7" s="146"/>
      <c r="R7" s="146"/>
      <c r="S7" s="146"/>
      <c r="T7" s="146"/>
      <c r="U7" s="146"/>
      <c r="V7" s="146"/>
      <c r="W7" s="146"/>
    </row>
    <row r="8" spans="1:23" ht="18.600000000000001">
      <c r="A8" s="146"/>
      <c r="B8" s="146"/>
      <c r="C8" s="146"/>
      <c r="D8" s="146"/>
      <c r="E8" s="289">
        <v>5</v>
      </c>
      <c r="F8" s="710" t="s">
        <v>42</v>
      </c>
      <c r="G8" s="604">
        <v>127.61739130434782</v>
      </c>
      <c r="H8" s="604">
        <v>127.61739130434782</v>
      </c>
      <c r="I8" s="310">
        <v>5</v>
      </c>
      <c r="J8" s="605" t="s">
        <v>61</v>
      </c>
      <c r="K8" s="606" t="s">
        <v>61</v>
      </c>
      <c r="L8" s="606" t="s">
        <v>61</v>
      </c>
      <c r="M8" s="607" t="s">
        <v>61</v>
      </c>
      <c r="N8" s="596">
        <v>136.27575757575758</v>
      </c>
      <c r="O8" s="597">
        <v>136.27575757575758</v>
      </c>
      <c r="P8" s="1"/>
      <c r="Q8" s="146"/>
      <c r="R8" s="146"/>
      <c r="S8" s="146"/>
      <c r="T8" s="146"/>
      <c r="U8" s="146"/>
      <c r="V8" s="146"/>
      <c r="W8" s="146"/>
    </row>
    <row r="9" spans="1:23" ht="18.600000000000001">
      <c r="A9" s="146"/>
      <c r="B9" s="146"/>
      <c r="C9" s="146"/>
      <c r="D9" s="146"/>
      <c r="E9" s="289">
        <v>6</v>
      </c>
      <c r="F9" s="246" t="s">
        <v>68</v>
      </c>
      <c r="G9" s="595">
        <v>124.08333333333333</v>
      </c>
      <c r="H9" s="595">
        <v>124.08333333333333</v>
      </c>
      <c r="I9" s="310">
        <v>6</v>
      </c>
      <c r="J9" s="598" t="s">
        <v>26</v>
      </c>
      <c r="K9" s="599" t="s">
        <v>26</v>
      </c>
      <c r="L9" s="599" t="s">
        <v>26</v>
      </c>
      <c r="M9" s="600" t="s">
        <v>26</v>
      </c>
      <c r="N9" s="596">
        <v>134.95806451612904</v>
      </c>
      <c r="O9" s="597">
        <v>134.95806451612904</v>
      </c>
      <c r="P9" s="1"/>
      <c r="Q9" s="146"/>
      <c r="R9" s="146"/>
      <c r="S9" s="146"/>
      <c r="T9" s="146"/>
      <c r="U9" s="146"/>
      <c r="V9" s="146"/>
      <c r="W9" s="146"/>
    </row>
    <row r="10" spans="1:23" ht="18.600000000000001">
      <c r="A10" s="146"/>
      <c r="B10" s="146"/>
      <c r="C10" s="146"/>
      <c r="D10" s="146"/>
      <c r="E10" s="289">
        <v>7</v>
      </c>
      <c r="F10" s="245" t="s">
        <v>35</v>
      </c>
      <c r="G10" s="595">
        <v>118.16249999999999</v>
      </c>
      <c r="H10" s="595">
        <v>118.16249999999999</v>
      </c>
      <c r="I10" s="310">
        <v>7</v>
      </c>
      <c r="J10" s="598" t="s">
        <v>44</v>
      </c>
      <c r="K10" s="599" t="s">
        <v>44</v>
      </c>
      <c r="L10" s="599" t="s">
        <v>44</v>
      </c>
      <c r="M10" s="600" t="s">
        <v>44</v>
      </c>
      <c r="N10" s="596">
        <v>134.0888888888889</v>
      </c>
      <c r="O10" s="597">
        <v>134.0888888888889</v>
      </c>
      <c r="P10" s="1"/>
      <c r="Q10" s="146"/>
      <c r="R10" s="146"/>
      <c r="S10" s="146"/>
      <c r="T10" s="146"/>
      <c r="U10" s="146"/>
      <c r="V10" s="146"/>
      <c r="W10" s="146"/>
    </row>
    <row r="11" spans="1:23" ht="18.600000000000001">
      <c r="A11" s="146"/>
      <c r="B11" s="146"/>
      <c r="C11" s="146"/>
      <c r="D11" s="146"/>
      <c r="E11" s="289">
        <v>8</v>
      </c>
      <c r="F11" s="245" t="s">
        <v>62</v>
      </c>
      <c r="G11" s="595">
        <v>114.22424242424242</v>
      </c>
      <c r="H11" s="595">
        <v>114.22424242424242</v>
      </c>
      <c r="I11" s="310">
        <v>8</v>
      </c>
      <c r="J11" s="621" t="s">
        <v>74</v>
      </c>
      <c r="K11" s="622" t="s">
        <v>74</v>
      </c>
      <c r="L11" s="622" t="s">
        <v>74</v>
      </c>
      <c r="M11" s="623" t="s">
        <v>74</v>
      </c>
      <c r="N11" s="617">
        <v>132.52380952380952</v>
      </c>
      <c r="O11" s="618">
        <v>132.52380952380952</v>
      </c>
      <c r="P11" s="1"/>
      <c r="Q11" s="146"/>
      <c r="R11" s="146"/>
      <c r="S11" s="146"/>
      <c r="T11" s="146"/>
      <c r="U11" s="146"/>
      <c r="V11" s="146"/>
      <c r="W11" s="146"/>
    </row>
    <row r="12" spans="1:23" ht="18.600000000000001">
      <c r="A12" s="146"/>
      <c r="B12" s="146"/>
      <c r="C12" s="146"/>
      <c r="D12" s="146"/>
      <c r="E12" s="289">
        <v>9</v>
      </c>
      <c r="F12" s="245" t="s">
        <v>38</v>
      </c>
      <c r="G12" s="595">
        <v>109.4375</v>
      </c>
      <c r="H12" s="595">
        <v>109.4375</v>
      </c>
      <c r="I12" s="310">
        <v>9</v>
      </c>
      <c r="J12" s="598" t="s">
        <v>13</v>
      </c>
      <c r="K12" s="599" t="s">
        <v>13</v>
      </c>
      <c r="L12" s="599" t="s">
        <v>13</v>
      </c>
      <c r="M12" s="600" t="s">
        <v>13</v>
      </c>
      <c r="N12" s="619">
        <v>125.90689655172413</v>
      </c>
      <c r="O12" s="620">
        <v>125.90689655172413</v>
      </c>
      <c r="P12" s="1"/>
      <c r="Q12" s="146"/>
      <c r="R12" s="146"/>
      <c r="S12" s="146"/>
      <c r="T12" s="146"/>
      <c r="U12" s="146"/>
      <c r="V12" s="146"/>
      <c r="W12" s="146"/>
    </row>
    <row r="13" spans="1:23" ht="18.600000000000001">
      <c r="A13" s="146"/>
      <c r="B13" s="146"/>
      <c r="C13" s="146"/>
      <c r="D13" s="146"/>
      <c r="E13" s="289">
        <v>10</v>
      </c>
      <c r="F13" s="245" t="s">
        <v>34</v>
      </c>
      <c r="G13" s="595">
        <v>106.31739130434782</v>
      </c>
      <c r="H13" s="595">
        <v>106.31739130434782</v>
      </c>
      <c r="I13" s="310">
        <v>10</v>
      </c>
      <c r="J13" s="598" t="s">
        <v>32</v>
      </c>
      <c r="K13" s="599" t="s">
        <v>32</v>
      </c>
      <c r="L13" s="599" t="s">
        <v>32</v>
      </c>
      <c r="M13" s="600" t="s">
        <v>32</v>
      </c>
      <c r="N13" s="619">
        <v>123.32</v>
      </c>
      <c r="O13" s="620">
        <v>123.32</v>
      </c>
      <c r="P13" s="1"/>
      <c r="Q13" s="146"/>
      <c r="R13" s="146"/>
      <c r="S13" s="146"/>
      <c r="T13" s="146"/>
      <c r="U13" s="146"/>
      <c r="V13" s="146"/>
      <c r="W13" s="146"/>
    </row>
    <row r="14" spans="1:23" ht="18.600000000000001">
      <c r="A14" s="146"/>
      <c r="B14" s="146"/>
      <c r="C14" s="146"/>
      <c r="D14" s="146"/>
      <c r="E14" s="289">
        <v>11</v>
      </c>
      <c r="F14" s="245" t="s">
        <v>47</v>
      </c>
      <c r="G14" s="624">
        <v>105.47272727272727</v>
      </c>
      <c r="H14" s="624">
        <v>105.47272727272727</v>
      </c>
      <c r="I14" s="310">
        <v>11</v>
      </c>
      <c r="J14" s="625" t="s">
        <v>31</v>
      </c>
      <c r="K14" s="626" t="s">
        <v>31</v>
      </c>
      <c r="L14" s="626" t="s">
        <v>31</v>
      </c>
      <c r="M14" s="627" t="s">
        <v>31</v>
      </c>
      <c r="N14" s="628">
        <v>122.01785714285714</v>
      </c>
      <c r="O14" s="629">
        <v>122.01785714285714</v>
      </c>
      <c r="P14" s="1"/>
      <c r="Q14" s="146"/>
      <c r="R14" s="146"/>
      <c r="S14" s="146"/>
      <c r="T14" s="146"/>
      <c r="U14" s="146"/>
      <c r="V14" s="146"/>
      <c r="W14" s="146"/>
    </row>
    <row r="15" spans="1:23" ht="18.600000000000001">
      <c r="A15" s="146"/>
      <c r="B15" s="146"/>
      <c r="C15" s="146"/>
      <c r="D15" s="146"/>
      <c r="E15" s="289">
        <v>12</v>
      </c>
      <c r="F15" s="247" t="s">
        <v>69</v>
      </c>
      <c r="G15" s="604">
        <v>105.40303030303031</v>
      </c>
      <c r="H15" s="604">
        <v>105.40303030303031</v>
      </c>
      <c r="I15" s="310">
        <v>12</v>
      </c>
      <c r="J15" s="598" t="s">
        <v>2</v>
      </c>
      <c r="K15" s="599" t="s">
        <v>2</v>
      </c>
      <c r="L15" s="599" t="s">
        <v>2</v>
      </c>
      <c r="M15" s="600" t="s">
        <v>2</v>
      </c>
      <c r="N15" s="630">
        <v>117.86774193548388</v>
      </c>
      <c r="O15" s="631">
        <v>117.86774193548388</v>
      </c>
      <c r="P15" s="1"/>
      <c r="Q15" s="146"/>
      <c r="R15" s="146"/>
      <c r="S15" s="146"/>
      <c r="T15" s="146"/>
      <c r="U15" s="146"/>
      <c r="V15" s="146"/>
      <c r="W15" s="146"/>
    </row>
    <row r="16" spans="1:23" ht="18.600000000000001">
      <c r="A16" s="146"/>
      <c r="B16" s="146"/>
      <c r="C16" s="146"/>
      <c r="D16" s="146"/>
      <c r="E16" s="289">
        <v>13</v>
      </c>
      <c r="F16" s="245" t="s">
        <v>36</v>
      </c>
      <c r="G16" s="595">
        <v>104.79032258064517</v>
      </c>
      <c r="H16" s="595">
        <v>104.79032258064517</v>
      </c>
      <c r="I16" s="310">
        <v>13</v>
      </c>
      <c r="J16" s="632" t="s">
        <v>3</v>
      </c>
      <c r="K16" s="633" t="s">
        <v>3</v>
      </c>
      <c r="L16" s="633" t="s">
        <v>3</v>
      </c>
      <c r="M16" s="634" t="s">
        <v>3</v>
      </c>
      <c r="N16" s="617">
        <v>113.92727272727272</v>
      </c>
      <c r="O16" s="618">
        <v>113.92727272727272</v>
      </c>
      <c r="P16" s="1"/>
      <c r="Q16" s="146"/>
      <c r="R16" s="146"/>
      <c r="S16" s="146"/>
      <c r="T16" s="146"/>
      <c r="U16" s="146"/>
      <c r="V16" s="146"/>
      <c r="W16" s="146"/>
    </row>
    <row r="17" spans="1:23" ht="18.600000000000001">
      <c r="A17" s="146"/>
      <c r="B17" s="146"/>
      <c r="C17" s="146"/>
      <c r="D17" s="146"/>
      <c r="E17" s="289">
        <v>14</v>
      </c>
      <c r="F17" s="245" t="s">
        <v>71</v>
      </c>
      <c r="G17" s="595">
        <v>96.062962962962956</v>
      </c>
      <c r="H17" s="595">
        <v>96.062962962962956</v>
      </c>
      <c r="I17" s="163">
        <v>14</v>
      </c>
      <c r="J17" s="637" t="s">
        <v>60</v>
      </c>
      <c r="K17" s="637" t="s">
        <v>60</v>
      </c>
      <c r="L17" s="637" t="s">
        <v>60</v>
      </c>
      <c r="M17" s="637" t="s">
        <v>60</v>
      </c>
      <c r="N17" s="636">
        <v>110.72941176470589</v>
      </c>
      <c r="O17" s="620">
        <v>110.72941176470589</v>
      </c>
      <c r="P17" s="1"/>
      <c r="Q17" s="146"/>
      <c r="R17" s="146"/>
      <c r="S17" s="146"/>
      <c r="T17" s="146"/>
      <c r="U17" s="146"/>
      <c r="V17" s="146"/>
      <c r="W17" s="146"/>
    </row>
    <row r="18" spans="1:23" ht="18.600000000000001">
      <c r="A18" s="146"/>
      <c r="B18" s="146"/>
      <c r="C18" s="146"/>
      <c r="D18" s="146"/>
      <c r="E18" s="11"/>
      <c r="F18" s="638"/>
      <c r="G18" s="639"/>
      <c r="H18" s="639"/>
      <c r="I18" s="163">
        <v>15</v>
      </c>
      <c r="J18" s="637" t="s">
        <v>40</v>
      </c>
      <c r="K18" s="637" t="s">
        <v>40</v>
      </c>
      <c r="L18" s="637" t="s">
        <v>40</v>
      </c>
      <c r="M18" s="637" t="s">
        <v>40</v>
      </c>
      <c r="N18" s="636">
        <v>103.82857142857142</v>
      </c>
      <c r="O18" s="620">
        <v>103.82857142857142</v>
      </c>
      <c r="P18" s="1"/>
      <c r="Q18" s="146"/>
      <c r="R18" s="146"/>
      <c r="S18" s="146"/>
      <c r="T18" s="146"/>
      <c r="U18" s="146"/>
      <c r="V18" s="146"/>
      <c r="W18" s="146"/>
    </row>
    <row r="19" spans="1:23" ht="18.600000000000001">
      <c r="A19" s="146"/>
      <c r="B19" s="146"/>
      <c r="C19" s="146"/>
      <c r="D19" s="146"/>
      <c r="E19" s="11"/>
      <c r="F19" s="640" t="s">
        <v>72</v>
      </c>
      <c r="G19" s="641"/>
      <c r="H19" s="641"/>
      <c r="I19" s="163">
        <v>16</v>
      </c>
      <c r="J19" s="642" t="s">
        <v>46</v>
      </c>
      <c r="K19" s="642" t="s">
        <v>46</v>
      </c>
      <c r="L19" s="642" t="s">
        <v>46</v>
      </c>
      <c r="M19" s="642" t="s">
        <v>46</v>
      </c>
      <c r="N19" s="595">
        <v>96.068749999999994</v>
      </c>
      <c r="O19" s="635">
        <v>96.068749999999994</v>
      </c>
      <c r="P19" s="1"/>
      <c r="Q19" s="146"/>
      <c r="R19" s="146"/>
      <c r="S19" s="146"/>
      <c r="T19" s="146"/>
      <c r="U19" s="146"/>
      <c r="V19" s="146"/>
      <c r="W19" s="146"/>
    </row>
    <row r="20" spans="1:23" ht="18.600000000000001">
      <c r="A20" s="146"/>
      <c r="B20" s="146"/>
      <c r="C20" s="146"/>
      <c r="D20" s="146"/>
      <c r="E20" s="11"/>
      <c r="F20" s="640" t="s">
        <v>73</v>
      </c>
      <c r="G20" s="641"/>
      <c r="H20" s="641"/>
      <c r="I20" s="163">
        <v>17</v>
      </c>
      <c r="J20" s="637" t="s">
        <v>87</v>
      </c>
      <c r="K20" s="637" t="s">
        <v>87</v>
      </c>
      <c r="L20" s="637" t="s">
        <v>87</v>
      </c>
      <c r="M20" s="637" t="s">
        <v>87</v>
      </c>
      <c r="N20" s="595">
        <v>95.464285714285708</v>
      </c>
      <c r="O20" s="635">
        <v>95.464285714285708</v>
      </c>
      <c r="P20" s="1"/>
      <c r="Q20" s="146"/>
      <c r="R20" s="146"/>
      <c r="S20" s="146"/>
      <c r="T20" s="146"/>
      <c r="U20" s="146"/>
      <c r="V20" s="146"/>
      <c r="W20" s="146"/>
    </row>
    <row r="21" spans="1:23" ht="19.2" thickBot="1">
      <c r="A21" s="146"/>
      <c r="B21" s="146"/>
      <c r="C21" s="146"/>
      <c r="D21" s="146"/>
      <c r="E21" s="11"/>
      <c r="F21" s="54"/>
      <c r="G21" s="648"/>
      <c r="H21" s="648"/>
      <c r="I21" s="366">
        <v>18</v>
      </c>
      <c r="J21" s="649" t="s">
        <v>58</v>
      </c>
      <c r="K21" s="649" t="s">
        <v>58</v>
      </c>
      <c r="L21" s="649" t="s">
        <v>58</v>
      </c>
      <c r="M21" s="649" t="s">
        <v>58</v>
      </c>
      <c r="N21" s="643">
        <v>0</v>
      </c>
      <c r="O21" s="644" t="e">
        <v>#DIV/0!</v>
      </c>
      <c r="P21" s="1"/>
      <c r="Q21" s="146"/>
      <c r="R21" s="146"/>
      <c r="S21" s="146"/>
      <c r="T21" s="146"/>
      <c r="U21" s="146"/>
      <c r="V21" s="146"/>
      <c r="W21" s="146"/>
    </row>
    <row r="22" spans="1:23" ht="18.600000000000001">
      <c r="A22" s="146"/>
      <c r="B22" s="146"/>
      <c r="C22" s="146"/>
      <c r="D22" s="146"/>
      <c r="E22" s="11"/>
      <c r="F22" s="26"/>
      <c r="G22" s="645"/>
      <c r="H22" s="645"/>
      <c r="I22" s="6"/>
      <c r="J22" s="6"/>
      <c r="K22" s="646"/>
      <c r="L22" s="646"/>
      <c r="M22" s="6"/>
      <c r="N22" s="647"/>
      <c r="O22" s="647"/>
      <c r="P22" s="1"/>
      <c r="Q22" s="146"/>
      <c r="R22" s="146"/>
      <c r="S22" s="146"/>
      <c r="T22" s="146"/>
      <c r="U22" s="146"/>
      <c r="V22" s="146"/>
      <c r="W22" s="146"/>
    </row>
    <row r="23" spans="1:23" ht="18.600000000000001">
      <c r="A23" s="146"/>
      <c r="B23" s="146"/>
      <c r="C23" s="146"/>
      <c r="D23" s="146"/>
      <c r="E23" s="151"/>
      <c r="F23" s="86"/>
      <c r="G23" s="653"/>
      <c r="H23" s="653"/>
      <c r="I23" s="118"/>
      <c r="J23" s="118"/>
      <c r="K23" s="502"/>
      <c r="L23" s="502"/>
      <c r="M23" s="118"/>
      <c r="N23" s="485"/>
      <c r="O23" s="485"/>
      <c r="P23" s="146"/>
      <c r="Q23" s="146"/>
      <c r="R23" s="146"/>
      <c r="S23" s="146"/>
      <c r="T23" s="146"/>
      <c r="U23" s="146"/>
      <c r="V23" s="146"/>
      <c r="W23" s="146"/>
    </row>
    <row r="24" spans="1:23" ht="18.600000000000001">
      <c r="A24" s="146"/>
      <c r="B24" s="146"/>
      <c r="C24" s="146"/>
      <c r="D24" s="146"/>
      <c r="E24" s="151"/>
      <c r="F24" s="75"/>
      <c r="G24" s="74"/>
      <c r="H24" s="118"/>
      <c r="I24" s="118"/>
      <c r="J24" s="118"/>
      <c r="K24" s="151"/>
      <c r="L24" s="118"/>
      <c r="M24" s="118"/>
      <c r="N24" s="163"/>
      <c r="O24" s="74"/>
      <c r="P24" s="146"/>
      <c r="Q24" s="146"/>
      <c r="R24" s="146"/>
      <c r="S24" s="146"/>
      <c r="T24" s="146"/>
      <c r="U24" s="146"/>
      <c r="V24" s="146"/>
      <c r="W24" s="146"/>
    </row>
    <row r="25" spans="1:23" ht="18.600000000000001">
      <c r="A25" s="146"/>
      <c r="B25" s="146"/>
      <c r="C25" s="146"/>
      <c r="D25" s="146"/>
      <c r="E25" s="148"/>
      <c r="F25" s="164"/>
      <c r="G25" s="650"/>
      <c r="H25" s="650"/>
      <c r="I25" s="118"/>
      <c r="J25" s="651"/>
      <c r="K25" s="651"/>
      <c r="L25" s="651"/>
      <c r="M25" s="651"/>
      <c r="N25" s="652"/>
      <c r="O25" s="652"/>
      <c r="P25" s="146"/>
      <c r="Q25" s="146"/>
      <c r="R25" s="146"/>
      <c r="S25" s="146"/>
      <c r="T25" s="146"/>
      <c r="U25" s="146"/>
      <c r="V25" s="146"/>
      <c r="W25" s="146"/>
    </row>
    <row r="26" spans="1:23" ht="18.600000000000001">
      <c r="A26" s="146"/>
      <c r="B26" s="146"/>
      <c r="C26" s="146"/>
      <c r="D26" s="146"/>
      <c r="E26" s="151"/>
      <c r="F26" s="86"/>
      <c r="G26" s="486"/>
      <c r="H26" s="486"/>
      <c r="I26" s="118"/>
      <c r="J26" s="118"/>
      <c r="K26" s="502"/>
      <c r="L26" s="502"/>
      <c r="M26" s="118"/>
      <c r="N26" s="485"/>
      <c r="O26" s="485"/>
      <c r="P26" s="146"/>
      <c r="Q26" s="146"/>
      <c r="R26" s="146"/>
      <c r="S26" s="146"/>
      <c r="T26" s="146"/>
      <c r="U26" s="146"/>
      <c r="V26" s="146"/>
      <c r="W26" s="146"/>
    </row>
    <row r="27" spans="1:23" ht="18.600000000000001">
      <c r="A27" s="146"/>
      <c r="B27" s="146"/>
      <c r="C27" s="146"/>
      <c r="D27" s="146"/>
      <c r="E27" s="151"/>
      <c r="F27" s="86"/>
      <c r="G27" s="486"/>
      <c r="H27" s="486"/>
      <c r="I27" s="118"/>
      <c r="J27" s="118"/>
      <c r="K27" s="502"/>
      <c r="L27" s="502"/>
      <c r="M27" s="118"/>
      <c r="N27" s="485"/>
      <c r="O27" s="485"/>
      <c r="P27" s="146"/>
      <c r="Q27" s="146"/>
      <c r="R27" s="146"/>
      <c r="S27" s="146"/>
      <c r="T27" s="146"/>
      <c r="U27" s="146"/>
      <c r="V27" s="146"/>
      <c r="W27" s="146"/>
    </row>
    <row r="28" spans="1:23" ht="18.600000000000001">
      <c r="A28" s="146"/>
      <c r="B28" s="146"/>
      <c r="C28" s="146"/>
      <c r="D28" s="146"/>
      <c r="E28" s="151"/>
      <c r="F28" s="86"/>
      <c r="G28" s="486"/>
      <c r="H28" s="486"/>
      <c r="I28" s="118"/>
      <c r="J28" s="118"/>
      <c r="K28" s="502"/>
      <c r="L28" s="502"/>
      <c r="M28" s="118"/>
      <c r="N28" s="485"/>
      <c r="O28" s="485"/>
      <c r="P28" s="146"/>
      <c r="Q28" s="146"/>
      <c r="R28" s="146"/>
      <c r="S28" s="146"/>
      <c r="T28" s="146"/>
      <c r="U28" s="146"/>
      <c r="V28" s="146"/>
      <c r="W28" s="146"/>
    </row>
    <row r="29" spans="1:23" ht="18.600000000000001">
      <c r="A29" s="146"/>
      <c r="B29" s="146"/>
      <c r="C29" s="146"/>
      <c r="D29" s="146"/>
      <c r="E29" s="151"/>
      <c r="F29" s="86"/>
      <c r="G29" s="486"/>
      <c r="H29" s="486"/>
      <c r="I29" s="118"/>
      <c r="J29" s="118"/>
      <c r="K29" s="502"/>
      <c r="L29" s="502"/>
      <c r="M29" s="118"/>
      <c r="N29" s="485"/>
      <c r="O29" s="485"/>
      <c r="P29" s="146"/>
      <c r="Q29" s="146"/>
      <c r="R29" s="146"/>
      <c r="S29" s="146"/>
      <c r="T29" s="146"/>
      <c r="U29" s="146"/>
      <c r="V29" s="146"/>
      <c r="W29" s="146"/>
    </row>
    <row r="30" spans="1:23" ht="18.600000000000001">
      <c r="A30" s="146"/>
      <c r="B30" s="146"/>
      <c r="C30" s="146"/>
      <c r="D30" s="146"/>
      <c r="E30" s="151"/>
      <c r="F30" s="86"/>
      <c r="G30" s="486"/>
      <c r="H30" s="486"/>
      <c r="I30" s="118"/>
      <c r="J30" s="118"/>
      <c r="K30" s="654"/>
      <c r="L30" s="654"/>
      <c r="M30" s="118"/>
      <c r="N30" s="485"/>
      <c r="O30" s="485"/>
      <c r="P30" s="146"/>
      <c r="Q30" s="146"/>
      <c r="R30" s="146"/>
      <c r="S30" s="146"/>
      <c r="T30" s="146"/>
      <c r="U30" s="146"/>
      <c r="V30" s="146"/>
      <c r="W30" s="146"/>
    </row>
    <row r="31" spans="1:23" ht="18.600000000000001">
      <c r="A31" s="146"/>
      <c r="B31" s="146"/>
      <c r="C31" s="146"/>
      <c r="D31" s="146"/>
      <c r="E31" s="151"/>
      <c r="F31" s="86"/>
      <c r="G31" s="486"/>
      <c r="H31" s="486"/>
      <c r="I31" s="118"/>
      <c r="J31" s="118"/>
      <c r="K31" s="654"/>
      <c r="L31" s="654"/>
      <c r="M31" s="118"/>
      <c r="N31" s="485"/>
      <c r="O31" s="485"/>
      <c r="P31" s="146"/>
      <c r="Q31" s="146"/>
      <c r="R31" s="146"/>
      <c r="S31" s="146"/>
      <c r="T31" s="146"/>
      <c r="U31" s="146"/>
      <c r="V31" s="146"/>
      <c r="W31" s="146"/>
    </row>
    <row r="32" spans="1:23" ht="18.600000000000001">
      <c r="A32" s="146"/>
      <c r="B32" s="146"/>
      <c r="C32" s="146"/>
      <c r="D32" s="146"/>
      <c r="E32" s="151"/>
      <c r="F32" s="86"/>
      <c r="G32" s="486"/>
      <c r="H32" s="486"/>
      <c r="I32" s="118"/>
      <c r="J32" s="118"/>
      <c r="K32" s="654"/>
      <c r="L32" s="654"/>
      <c r="M32" s="118"/>
      <c r="N32" s="485"/>
      <c r="O32" s="485"/>
      <c r="P32" s="146"/>
      <c r="Q32" s="146"/>
      <c r="R32" s="146"/>
      <c r="S32" s="146"/>
      <c r="T32" s="146"/>
      <c r="U32" s="146"/>
      <c r="V32" s="146"/>
      <c r="W32" s="146"/>
    </row>
    <row r="33" spans="1:23" ht="18.600000000000001">
      <c r="A33" s="146"/>
      <c r="B33" s="146"/>
      <c r="C33" s="146"/>
      <c r="D33" s="146"/>
      <c r="E33" s="151"/>
      <c r="F33" s="86"/>
      <c r="G33" s="487"/>
      <c r="H33" s="487"/>
      <c r="I33" s="148"/>
      <c r="J33" s="148"/>
      <c r="K33" s="654"/>
      <c r="L33" s="654"/>
      <c r="M33" s="148"/>
      <c r="N33" s="485"/>
      <c r="O33" s="485"/>
      <c r="P33" s="146"/>
      <c r="Q33" s="146"/>
      <c r="R33" s="146"/>
      <c r="S33" s="146"/>
      <c r="T33" s="146"/>
      <c r="U33" s="146"/>
      <c r="V33" s="146"/>
      <c r="W33" s="146"/>
    </row>
    <row r="34" spans="1:23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</row>
    <row r="35" spans="1:23">
      <c r="A35" s="14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</row>
    <row r="36" spans="1:23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</row>
    <row r="37" spans="1:23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</row>
    <row r="38" spans="1:23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</row>
    <row r="39" spans="1:23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</row>
    <row r="40" spans="1:23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</row>
    <row r="41" spans="1:23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</row>
    <row r="42" spans="1:23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</row>
    <row r="43" spans="1:23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I43" sqref="I43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46"/>
      <c r="B1" s="10"/>
      <c r="C1" s="10"/>
      <c r="D1" s="10"/>
      <c r="E1" s="10"/>
      <c r="F1" s="10"/>
      <c r="G1" s="656" t="s">
        <v>1</v>
      </c>
      <c r="H1" s="656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59" t="s">
        <v>14</v>
      </c>
      <c r="V1" s="660"/>
      <c r="W1" s="661"/>
      <c r="X1" s="103" t="s">
        <v>15</v>
      </c>
      <c r="Y1" s="15"/>
      <c r="Z1" s="168"/>
      <c r="AA1" s="169"/>
      <c r="AB1" s="146"/>
      <c r="AC1" s="146"/>
      <c r="AD1" s="146"/>
      <c r="AE1" s="146"/>
      <c r="AF1" s="146"/>
    </row>
    <row r="2" spans="1:32" ht="19.2" thickBot="1">
      <c r="A2" s="146"/>
      <c r="B2" s="102"/>
      <c r="C2" s="314" t="s">
        <v>59</v>
      </c>
      <c r="D2" s="104"/>
      <c r="E2" s="107">
        <v>44805</v>
      </c>
      <c r="F2" s="107">
        <v>44819</v>
      </c>
      <c r="G2" s="107">
        <v>44833</v>
      </c>
      <c r="H2" s="107">
        <v>44847</v>
      </c>
      <c r="I2" s="107">
        <v>44861</v>
      </c>
      <c r="J2" s="107">
        <v>44875</v>
      </c>
      <c r="K2" s="108">
        <v>44889</v>
      </c>
      <c r="L2" s="109">
        <v>44903</v>
      </c>
      <c r="M2" s="109">
        <v>44931</v>
      </c>
      <c r="N2" s="109">
        <v>44945</v>
      </c>
      <c r="O2" s="109">
        <v>44959</v>
      </c>
      <c r="P2" s="109">
        <v>44972</v>
      </c>
      <c r="Q2" s="109">
        <v>44987</v>
      </c>
      <c r="R2" s="107">
        <v>45001</v>
      </c>
      <c r="S2" s="107">
        <v>45015</v>
      </c>
      <c r="T2" s="110">
        <v>45029</v>
      </c>
      <c r="U2" s="110">
        <v>45036</v>
      </c>
      <c r="V2" s="105"/>
      <c r="W2" s="105"/>
      <c r="X2" s="106"/>
      <c r="Y2" s="16"/>
      <c r="Z2" s="170"/>
      <c r="AA2" s="171"/>
      <c r="AB2" s="172"/>
      <c r="AC2" s="146"/>
      <c r="AD2" s="146"/>
      <c r="AE2" s="146"/>
      <c r="AF2" s="146"/>
    </row>
    <row r="3" spans="1:32" ht="19.2" thickBot="1">
      <c r="A3" s="146"/>
      <c r="B3" s="289">
        <v>1</v>
      </c>
      <c r="C3" s="248" t="s">
        <v>25</v>
      </c>
      <c r="D3" s="249"/>
      <c r="E3" s="258">
        <v>2844</v>
      </c>
      <c r="F3" s="259">
        <v>2835</v>
      </c>
      <c r="G3" s="259">
        <v>0</v>
      </c>
      <c r="H3" s="259">
        <v>2796</v>
      </c>
      <c r="I3" s="259">
        <v>1372</v>
      </c>
      <c r="J3" s="259">
        <v>2840</v>
      </c>
      <c r="K3" s="260">
        <v>2819</v>
      </c>
      <c r="L3" s="260">
        <v>2843</v>
      </c>
      <c r="M3" s="260">
        <v>2854</v>
      </c>
      <c r="N3" s="260">
        <v>2859</v>
      </c>
      <c r="O3" s="373">
        <v>2791</v>
      </c>
      <c r="P3" s="378">
        <v>2801</v>
      </c>
      <c r="Q3" s="378">
        <v>2784</v>
      </c>
      <c r="R3" s="378">
        <v>0</v>
      </c>
      <c r="S3" s="391">
        <v>2861</v>
      </c>
      <c r="T3" s="391">
        <v>2855</v>
      </c>
      <c r="U3" s="378">
        <v>2851</v>
      </c>
      <c r="V3" s="261">
        <f>SUM(E3:U3)</f>
        <v>41005</v>
      </c>
      <c r="W3" s="121"/>
      <c r="X3" s="124">
        <f>SUM(E3:U3)/290</f>
        <v>141.39655172413794</v>
      </c>
      <c r="Y3" s="18"/>
      <c r="Z3" s="173"/>
      <c r="AA3" s="174"/>
      <c r="AB3" s="173"/>
      <c r="AC3" s="146"/>
      <c r="AD3" s="146"/>
      <c r="AE3" s="146"/>
      <c r="AF3" s="146"/>
    </row>
    <row r="4" spans="1:32" ht="19.2" thickBot="1">
      <c r="A4" s="146"/>
      <c r="B4" s="289">
        <v>2</v>
      </c>
      <c r="C4" s="250" t="s">
        <v>57</v>
      </c>
      <c r="D4" s="251"/>
      <c r="E4" s="262">
        <v>2738</v>
      </c>
      <c r="F4" s="263">
        <v>2794</v>
      </c>
      <c r="G4" s="263">
        <v>2810</v>
      </c>
      <c r="H4" s="263">
        <v>2777</v>
      </c>
      <c r="I4" s="263">
        <v>1401</v>
      </c>
      <c r="J4" s="263">
        <v>2797</v>
      </c>
      <c r="K4" s="264">
        <v>0</v>
      </c>
      <c r="L4" s="264">
        <v>0</v>
      </c>
      <c r="M4" s="264">
        <v>2759</v>
      </c>
      <c r="N4" s="264">
        <v>2803</v>
      </c>
      <c r="O4" s="372">
        <v>2743</v>
      </c>
      <c r="P4" s="379">
        <v>2825</v>
      </c>
      <c r="Q4" s="379">
        <v>2757</v>
      </c>
      <c r="R4" s="379">
        <v>2793</v>
      </c>
      <c r="S4" s="392">
        <v>2772</v>
      </c>
      <c r="T4" s="392">
        <v>0</v>
      </c>
      <c r="U4" s="379">
        <v>0</v>
      </c>
      <c r="V4" s="261">
        <f>SUM(E4:U4)</f>
        <v>34769</v>
      </c>
      <c r="W4" s="122"/>
      <c r="X4" s="124">
        <f>SUM(E4:U4)/250</f>
        <v>139.07599999999999</v>
      </c>
      <c r="Y4" s="18"/>
      <c r="Z4" s="173"/>
      <c r="AA4" s="174"/>
      <c r="AB4" s="173"/>
      <c r="AC4" s="146"/>
      <c r="AD4" s="146"/>
      <c r="AE4" s="146"/>
      <c r="AF4" s="146"/>
    </row>
    <row r="5" spans="1:32" ht="19.2" thickBot="1">
      <c r="A5" s="146"/>
      <c r="B5" s="289">
        <v>3</v>
      </c>
      <c r="C5" s="250" t="s">
        <v>30</v>
      </c>
      <c r="D5" s="251"/>
      <c r="E5" s="262">
        <v>2756</v>
      </c>
      <c r="F5" s="263">
        <v>2708</v>
      </c>
      <c r="G5" s="263">
        <v>2759</v>
      </c>
      <c r="H5" s="263">
        <v>0</v>
      </c>
      <c r="I5" s="263">
        <v>1381</v>
      </c>
      <c r="J5" s="263">
        <v>0</v>
      </c>
      <c r="K5" s="264">
        <v>0</v>
      </c>
      <c r="L5" s="264">
        <v>0</v>
      </c>
      <c r="M5" s="264">
        <v>0</v>
      </c>
      <c r="N5" s="264">
        <v>2784</v>
      </c>
      <c r="O5" s="372">
        <v>0</v>
      </c>
      <c r="P5" s="379">
        <v>2808</v>
      </c>
      <c r="Q5" s="379">
        <v>2821</v>
      </c>
      <c r="R5" s="379">
        <v>2765</v>
      </c>
      <c r="S5" s="392">
        <v>2784</v>
      </c>
      <c r="T5" s="392">
        <v>2817</v>
      </c>
      <c r="U5" s="379">
        <v>2778</v>
      </c>
      <c r="V5" s="261">
        <f>SUM(E5:U5)</f>
        <v>29161</v>
      </c>
      <c r="W5" s="122"/>
      <c r="X5" s="124">
        <f>SUM(E5:U5)/210</f>
        <v>138.86190476190475</v>
      </c>
      <c r="Y5" s="18"/>
      <c r="Z5" s="173"/>
      <c r="AA5" s="174"/>
      <c r="AB5" s="173"/>
      <c r="AC5" s="146"/>
      <c r="AD5" s="146"/>
      <c r="AE5" s="146"/>
      <c r="AF5" s="146"/>
    </row>
    <row r="6" spans="1:32" ht="19.2" thickBot="1">
      <c r="A6" s="146"/>
      <c r="B6" s="289">
        <v>4</v>
      </c>
      <c r="C6" s="250" t="s">
        <v>56</v>
      </c>
      <c r="D6" s="251"/>
      <c r="E6" s="262">
        <v>2807</v>
      </c>
      <c r="F6" s="263">
        <v>2752</v>
      </c>
      <c r="G6" s="263">
        <v>2715</v>
      </c>
      <c r="H6" s="263">
        <v>2711</v>
      </c>
      <c r="I6" s="263">
        <v>1434</v>
      </c>
      <c r="J6" s="263">
        <v>0</v>
      </c>
      <c r="K6" s="264">
        <v>2786</v>
      </c>
      <c r="L6" s="264">
        <v>2770</v>
      </c>
      <c r="M6" s="264">
        <v>2709</v>
      </c>
      <c r="N6" s="264">
        <v>0</v>
      </c>
      <c r="O6" s="372">
        <v>2729</v>
      </c>
      <c r="P6" s="379">
        <v>2820</v>
      </c>
      <c r="Q6" s="379">
        <v>0</v>
      </c>
      <c r="R6" s="379">
        <v>2683</v>
      </c>
      <c r="S6" s="392">
        <v>2736</v>
      </c>
      <c r="T6" s="392">
        <v>2711</v>
      </c>
      <c r="U6" s="379">
        <v>2762</v>
      </c>
      <c r="V6" s="261">
        <f>SUM(E6:U6)</f>
        <v>37125</v>
      </c>
      <c r="W6" s="122"/>
      <c r="X6" s="124">
        <f>SUM(E6:U6)/270</f>
        <v>137.5</v>
      </c>
      <c r="Y6" s="18"/>
      <c r="Z6" s="174"/>
      <c r="AA6" s="174"/>
      <c r="AB6" s="173"/>
      <c r="AC6" s="146"/>
      <c r="AD6" s="146"/>
      <c r="AE6" s="146"/>
      <c r="AF6" s="146"/>
    </row>
    <row r="7" spans="1:32" ht="19.2" thickBot="1">
      <c r="A7" s="146"/>
      <c r="B7" s="289">
        <v>5</v>
      </c>
      <c r="C7" s="250" t="s">
        <v>29</v>
      </c>
      <c r="D7" s="251"/>
      <c r="E7" s="262">
        <v>2736</v>
      </c>
      <c r="F7" s="263">
        <v>2769</v>
      </c>
      <c r="G7" s="263">
        <v>2736</v>
      </c>
      <c r="H7" s="263">
        <v>0</v>
      </c>
      <c r="I7" s="263">
        <v>1293</v>
      </c>
      <c r="J7" s="263">
        <v>2752</v>
      </c>
      <c r="K7" s="264">
        <v>2715</v>
      </c>
      <c r="L7" s="264">
        <v>0</v>
      </c>
      <c r="M7" s="264">
        <v>2766</v>
      </c>
      <c r="N7" s="264">
        <v>2787</v>
      </c>
      <c r="O7" s="372">
        <v>2766</v>
      </c>
      <c r="P7" s="379">
        <v>2699</v>
      </c>
      <c r="Q7" s="379">
        <v>2665</v>
      </c>
      <c r="R7" s="379">
        <v>2699</v>
      </c>
      <c r="S7" s="392">
        <v>0</v>
      </c>
      <c r="T7" s="392">
        <v>2783</v>
      </c>
      <c r="U7" s="379">
        <v>0</v>
      </c>
      <c r="V7" s="261">
        <f>SUM(E7:U7)</f>
        <v>34166</v>
      </c>
      <c r="W7" s="122"/>
      <c r="X7" s="124">
        <f>SUM(E7:U7)/250</f>
        <v>136.66399999999999</v>
      </c>
      <c r="Y7" s="18"/>
      <c r="Z7" s="174"/>
      <c r="AA7" s="174"/>
      <c r="AB7" s="173"/>
      <c r="AC7" s="146"/>
      <c r="AD7" s="146"/>
      <c r="AE7" s="146"/>
      <c r="AF7" s="146"/>
    </row>
    <row r="8" spans="1:32" ht="19.2" thickBot="1">
      <c r="A8" s="146"/>
      <c r="B8" s="289">
        <v>6</v>
      </c>
      <c r="C8" s="250" t="s">
        <v>61</v>
      </c>
      <c r="D8" s="252"/>
      <c r="E8" s="328">
        <v>2688</v>
      </c>
      <c r="F8" s="329">
        <v>2716</v>
      </c>
      <c r="G8" s="269">
        <v>2641</v>
      </c>
      <c r="H8" s="270">
        <v>2772</v>
      </c>
      <c r="I8" s="270">
        <v>1370</v>
      </c>
      <c r="J8" s="270">
        <v>2738</v>
      </c>
      <c r="K8" s="270">
        <v>2745</v>
      </c>
      <c r="L8" s="270">
        <v>2687</v>
      </c>
      <c r="M8" s="271">
        <v>2782</v>
      </c>
      <c r="N8" s="271">
        <v>2748</v>
      </c>
      <c r="O8" s="271">
        <v>2655</v>
      </c>
      <c r="P8" s="271">
        <v>2752</v>
      </c>
      <c r="Q8" s="279">
        <v>2741</v>
      </c>
      <c r="R8" s="382">
        <v>2718</v>
      </c>
      <c r="S8" s="393">
        <v>2697</v>
      </c>
      <c r="T8" s="393">
        <v>2753</v>
      </c>
      <c r="U8" s="382">
        <v>2768</v>
      </c>
      <c r="V8" s="261">
        <f>SUM(E8:U8)</f>
        <v>44971</v>
      </c>
      <c r="W8" s="123"/>
      <c r="X8" s="124">
        <f>SUM(E8:U8)/330</f>
        <v>136.27575757575758</v>
      </c>
      <c r="Y8" s="18"/>
      <c r="Z8" s="174"/>
      <c r="AA8" s="174"/>
      <c r="AB8" s="173"/>
      <c r="AC8" s="146"/>
      <c r="AD8" s="146"/>
      <c r="AE8" s="146"/>
      <c r="AF8" s="146"/>
    </row>
    <row r="9" spans="1:32" ht="19.2" thickBot="1">
      <c r="A9" s="146"/>
      <c r="B9" s="289">
        <v>7</v>
      </c>
      <c r="C9" s="250" t="s">
        <v>26</v>
      </c>
      <c r="D9" s="251"/>
      <c r="E9" s="322">
        <v>2741</v>
      </c>
      <c r="F9" s="323">
        <v>2693</v>
      </c>
      <c r="G9" s="323">
        <v>2746</v>
      </c>
      <c r="H9" s="323">
        <v>2690</v>
      </c>
      <c r="I9" s="323">
        <v>1358</v>
      </c>
      <c r="J9" s="323">
        <v>2664</v>
      </c>
      <c r="K9" s="324">
        <v>2694</v>
      </c>
      <c r="L9" s="324">
        <v>2745</v>
      </c>
      <c r="M9" s="324">
        <v>2719</v>
      </c>
      <c r="N9" s="324">
        <v>2648</v>
      </c>
      <c r="O9" s="374">
        <v>2736</v>
      </c>
      <c r="P9" s="380">
        <v>0</v>
      </c>
      <c r="Q9" s="380">
        <v>2688</v>
      </c>
      <c r="R9" s="380">
        <v>2661</v>
      </c>
      <c r="S9" s="394">
        <v>2699</v>
      </c>
      <c r="T9" s="394">
        <v>2693</v>
      </c>
      <c r="U9" s="380">
        <v>2662</v>
      </c>
      <c r="V9" s="261">
        <f>SUM(E9:U9)</f>
        <v>41837</v>
      </c>
      <c r="W9" s="122"/>
      <c r="X9" s="124">
        <f>SUM(E9:U9)/310</f>
        <v>134.95806451612904</v>
      </c>
      <c r="Y9" s="18"/>
      <c r="Z9" s="174"/>
      <c r="AA9" s="174"/>
      <c r="AB9" s="173"/>
      <c r="AC9" s="146"/>
      <c r="AD9" s="146"/>
      <c r="AE9" s="146"/>
      <c r="AF9" s="146"/>
    </row>
    <row r="10" spans="1:32" ht="19.2" thickBot="1">
      <c r="A10" s="146"/>
      <c r="B10" s="289">
        <v>8</v>
      </c>
      <c r="C10" s="250" t="s">
        <v>28</v>
      </c>
      <c r="D10" s="251"/>
      <c r="E10" s="322">
        <v>0</v>
      </c>
      <c r="F10" s="323">
        <v>2616</v>
      </c>
      <c r="G10" s="323">
        <v>0</v>
      </c>
      <c r="H10" s="323">
        <v>2678</v>
      </c>
      <c r="I10" s="323">
        <v>1329</v>
      </c>
      <c r="J10" s="323">
        <v>2691</v>
      </c>
      <c r="K10" s="324">
        <v>2652</v>
      </c>
      <c r="L10" s="324">
        <v>2680</v>
      </c>
      <c r="M10" s="324">
        <v>2714</v>
      </c>
      <c r="N10" s="324">
        <v>2729</v>
      </c>
      <c r="O10" s="374">
        <v>2587</v>
      </c>
      <c r="P10" s="380">
        <v>2726</v>
      </c>
      <c r="Q10" s="380">
        <v>2594</v>
      </c>
      <c r="R10" s="380">
        <v>2753</v>
      </c>
      <c r="S10" s="380">
        <v>2708</v>
      </c>
      <c r="T10" s="380">
        <v>2747</v>
      </c>
      <c r="U10" s="380">
        <v>0</v>
      </c>
      <c r="V10" s="261">
        <f>SUM(E10:U10)</f>
        <v>36204</v>
      </c>
      <c r="W10" s="122"/>
      <c r="X10" s="124">
        <f>SUM(E10:U10)/270</f>
        <v>134.0888888888889</v>
      </c>
      <c r="Y10" s="18"/>
      <c r="Z10" s="174"/>
      <c r="AA10" s="174"/>
      <c r="AB10" s="173"/>
      <c r="AC10" s="146"/>
      <c r="AD10" s="146"/>
      <c r="AE10" s="146"/>
      <c r="AF10" s="146"/>
    </row>
    <row r="11" spans="1:32" ht="19.2" thickBot="1">
      <c r="A11" s="146"/>
      <c r="B11" s="289">
        <v>9</v>
      </c>
      <c r="C11" s="250" t="s">
        <v>27</v>
      </c>
      <c r="D11" s="251"/>
      <c r="E11" s="262">
        <v>2576</v>
      </c>
      <c r="F11" s="263">
        <v>2630</v>
      </c>
      <c r="G11" s="263">
        <v>2702</v>
      </c>
      <c r="H11" s="263">
        <v>2646</v>
      </c>
      <c r="I11" s="263">
        <v>1311</v>
      </c>
      <c r="J11" s="263">
        <v>2650</v>
      </c>
      <c r="K11" s="264">
        <v>2716</v>
      </c>
      <c r="L11" s="264">
        <v>2658</v>
      </c>
      <c r="M11" s="264">
        <v>2690</v>
      </c>
      <c r="N11" s="264">
        <v>2620</v>
      </c>
      <c r="O11" s="372">
        <v>2538</v>
      </c>
      <c r="P11" s="379">
        <v>0</v>
      </c>
      <c r="Q11" s="379">
        <v>2585</v>
      </c>
      <c r="R11" s="379">
        <v>2738</v>
      </c>
      <c r="S11" s="379">
        <v>2684</v>
      </c>
      <c r="T11" s="379">
        <v>2721</v>
      </c>
      <c r="U11" s="379">
        <v>2666</v>
      </c>
      <c r="V11" s="267">
        <f>SUM(E11:U11)</f>
        <v>41131</v>
      </c>
      <c r="W11" s="128"/>
      <c r="X11" s="127">
        <f>SUM(E11:U11)/310</f>
        <v>132.68064516129033</v>
      </c>
      <c r="Y11" s="18"/>
      <c r="Z11" s="174"/>
      <c r="AA11" s="174"/>
      <c r="AB11" s="173"/>
      <c r="AC11" s="146"/>
      <c r="AD11" s="146"/>
      <c r="AE11" s="146"/>
      <c r="AF11" s="146"/>
    </row>
    <row r="12" spans="1:32" ht="19.2" thickBot="1">
      <c r="A12" s="146"/>
      <c r="B12" s="289">
        <v>10</v>
      </c>
      <c r="C12" s="253" t="s">
        <v>74</v>
      </c>
      <c r="D12" s="325"/>
      <c r="E12" s="327">
        <v>0</v>
      </c>
      <c r="F12" s="327">
        <v>2725</v>
      </c>
      <c r="G12" s="326">
        <v>2569</v>
      </c>
      <c r="H12" s="326">
        <v>2559</v>
      </c>
      <c r="I12" s="326">
        <v>1380</v>
      </c>
      <c r="J12" s="326">
        <v>2709</v>
      </c>
      <c r="K12" s="326">
        <v>2771</v>
      </c>
      <c r="L12" s="326">
        <v>2591</v>
      </c>
      <c r="M12" s="327">
        <v>0</v>
      </c>
      <c r="N12" s="327">
        <v>0</v>
      </c>
      <c r="O12" s="371">
        <v>0</v>
      </c>
      <c r="P12" s="371">
        <v>0</v>
      </c>
      <c r="Q12" s="371">
        <v>0</v>
      </c>
      <c r="R12" s="381">
        <v>2619</v>
      </c>
      <c r="S12" s="381">
        <v>2628</v>
      </c>
      <c r="T12" s="381">
        <v>2626</v>
      </c>
      <c r="U12" s="381">
        <v>2653</v>
      </c>
      <c r="V12" s="267">
        <f>SUM(E12:U12)</f>
        <v>27830</v>
      </c>
      <c r="W12" s="85"/>
      <c r="X12" s="127">
        <f>SUM(E12:U12)/210</f>
        <v>132.52380952380952</v>
      </c>
      <c r="Y12" s="18"/>
      <c r="Z12" s="173"/>
      <c r="AA12" s="174"/>
      <c r="AB12" s="173"/>
      <c r="AC12" s="146"/>
      <c r="AD12" s="146"/>
      <c r="AE12" s="146"/>
      <c r="AF12" s="146"/>
    </row>
    <row r="13" spans="1:32" ht="1.5" customHeight="1">
      <c r="A13" s="146"/>
      <c r="B13" s="289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73"/>
      <c r="AA13" s="174"/>
      <c r="AB13" s="173"/>
      <c r="AC13" s="146"/>
      <c r="AD13" s="146"/>
      <c r="AE13" s="146"/>
      <c r="AF13" s="146"/>
    </row>
    <row r="14" spans="1:32" ht="19.5" customHeight="1" thickBot="1">
      <c r="A14" s="146"/>
      <c r="B14" s="290"/>
      <c r="C14" s="1"/>
      <c r="D14" s="1"/>
      <c r="E14" s="1"/>
      <c r="F14" s="1"/>
      <c r="G14" s="658" t="s">
        <v>1</v>
      </c>
      <c r="H14" s="65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46"/>
      <c r="AA14" s="146"/>
      <c r="AB14" s="146"/>
      <c r="AC14" s="146"/>
      <c r="AD14" s="146"/>
      <c r="AE14" s="146"/>
      <c r="AF14" s="146"/>
    </row>
    <row r="15" spans="1:32" ht="22.2" thickBot="1">
      <c r="A15" s="146"/>
      <c r="B15" s="289"/>
      <c r="C15" s="315" t="s">
        <v>0</v>
      </c>
      <c r="D15" s="111"/>
      <c r="E15" s="112">
        <v>44805</v>
      </c>
      <c r="F15" s="107">
        <v>44819</v>
      </c>
      <c r="G15" s="107">
        <v>44833</v>
      </c>
      <c r="H15" s="107">
        <v>44847</v>
      </c>
      <c r="I15" s="107">
        <v>44861</v>
      </c>
      <c r="J15" s="107">
        <v>44875</v>
      </c>
      <c r="K15" s="108">
        <v>44889</v>
      </c>
      <c r="L15" s="109">
        <v>44903</v>
      </c>
      <c r="M15" s="109">
        <v>44931</v>
      </c>
      <c r="N15" s="109">
        <v>44945</v>
      </c>
      <c r="O15" s="109">
        <v>44959</v>
      </c>
      <c r="P15" s="109">
        <v>44972</v>
      </c>
      <c r="Q15" s="109">
        <v>44987</v>
      </c>
      <c r="R15" s="107">
        <v>45001</v>
      </c>
      <c r="S15" s="107">
        <v>45015</v>
      </c>
      <c r="T15" s="110">
        <v>45029</v>
      </c>
      <c r="U15" s="110">
        <v>45036</v>
      </c>
      <c r="V15" s="280" t="s">
        <v>14</v>
      </c>
      <c r="W15" s="113"/>
      <c r="X15" s="114" t="s">
        <v>15</v>
      </c>
      <c r="Y15" s="18"/>
      <c r="Z15" s="146"/>
      <c r="AA15" s="146"/>
      <c r="AB15" s="146"/>
      <c r="AC15" s="146"/>
      <c r="AD15" s="146"/>
      <c r="AE15" s="146"/>
      <c r="AF15" s="146"/>
    </row>
    <row r="16" spans="1:32" ht="19.2" thickBot="1">
      <c r="A16" s="146"/>
      <c r="B16" s="289">
        <v>1</v>
      </c>
      <c r="C16" s="248" t="s">
        <v>24</v>
      </c>
      <c r="D16" s="249"/>
      <c r="E16" s="258">
        <v>2609</v>
      </c>
      <c r="F16" s="259">
        <v>2573</v>
      </c>
      <c r="G16" s="259">
        <v>2666</v>
      </c>
      <c r="H16" s="259">
        <v>2645</v>
      </c>
      <c r="I16" s="259">
        <v>1321</v>
      </c>
      <c r="J16" s="259">
        <v>2583</v>
      </c>
      <c r="K16" s="260">
        <v>2594</v>
      </c>
      <c r="L16" s="260">
        <v>2667</v>
      </c>
      <c r="M16" s="260">
        <v>2660</v>
      </c>
      <c r="N16" s="260">
        <v>2586</v>
      </c>
      <c r="O16" s="373">
        <v>2585</v>
      </c>
      <c r="P16" s="378">
        <v>0</v>
      </c>
      <c r="Q16" s="378">
        <v>0</v>
      </c>
      <c r="R16" s="378">
        <v>2643</v>
      </c>
      <c r="S16" s="391">
        <v>2600</v>
      </c>
      <c r="T16" s="395">
        <v>2543</v>
      </c>
      <c r="U16" s="395">
        <v>2664</v>
      </c>
      <c r="V16" s="268">
        <f>SUM(E16:U16)</f>
        <v>37939</v>
      </c>
      <c r="W16" s="56"/>
      <c r="X16" s="124">
        <f>SUM(E16:U16)/290</f>
        <v>130.82413793103447</v>
      </c>
      <c r="Y16" s="20"/>
      <c r="Z16" s="175"/>
      <c r="AA16" s="175"/>
      <c r="AB16" s="175"/>
      <c r="AC16" s="146"/>
      <c r="AD16" s="146"/>
      <c r="AE16" s="146"/>
      <c r="AF16" s="146"/>
    </row>
    <row r="17" spans="1:32" ht="19.2" thickBot="1">
      <c r="A17" s="146"/>
      <c r="B17" s="289">
        <v>2</v>
      </c>
      <c r="C17" s="250" t="s">
        <v>33</v>
      </c>
      <c r="D17" s="251"/>
      <c r="E17" s="262">
        <v>2651</v>
      </c>
      <c r="F17" s="263">
        <v>2593</v>
      </c>
      <c r="G17" s="263">
        <v>2604</v>
      </c>
      <c r="H17" s="263">
        <v>2602</v>
      </c>
      <c r="I17" s="263">
        <v>1249</v>
      </c>
      <c r="J17" s="263">
        <v>2614</v>
      </c>
      <c r="K17" s="264">
        <v>2609</v>
      </c>
      <c r="L17" s="264">
        <v>2590</v>
      </c>
      <c r="M17" s="264">
        <v>2566</v>
      </c>
      <c r="N17" s="264">
        <v>2495</v>
      </c>
      <c r="O17" s="372">
        <v>0</v>
      </c>
      <c r="P17" s="379">
        <v>2575</v>
      </c>
      <c r="Q17" s="379">
        <v>0</v>
      </c>
      <c r="R17" s="379">
        <v>2578</v>
      </c>
      <c r="S17" s="392">
        <v>0</v>
      </c>
      <c r="T17" s="382">
        <v>2582</v>
      </c>
      <c r="U17" s="382">
        <v>2496</v>
      </c>
      <c r="V17" s="268">
        <f>SUM(E17:U17)</f>
        <v>34804</v>
      </c>
      <c r="W17" s="44"/>
      <c r="X17" s="124">
        <f>SUM(E17:U17)/270</f>
        <v>128.90370370370371</v>
      </c>
      <c r="Y17" s="20"/>
      <c r="Z17" s="146"/>
      <c r="AA17" s="146"/>
      <c r="AB17" s="146"/>
      <c r="AC17" s="146"/>
      <c r="AD17" s="146"/>
      <c r="AE17" s="146"/>
      <c r="AF17" s="146"/>
    </row>
    <row r="18" spans="1:32" ht="19.2" thickBot="1">
      <c r="A18" s="146"/>
      <c r="B18" s="289">
        <v>3</v>
      </c>
      <c r="C18" s="250" t="s">
        <v>42</v>
      </c>
      <c r="D18" s="251"/>
      <c r="E18" s="262">
        <v>2561</v>
      </c>
      <c r="F18" s="263">
        <v>2555</v>
      </c>
      <c r="G18" s="263">
        <v>2564</v>
      </c>
      <c r="H18" s="263">
        <v>0</v>
      </c>
      <c r="I18" s="263">
        <v>1221</v>
      </c>
      <c r="J18" s="263">
        <v>2578</v>
      </c>
      <c r="K18" s="264">
        <v>0</v>
      </c>
      <c r="L18" s="264">
        <v>0</v>
      </c>
      <c r="M18" s="264">
        <v>2615</v>
      </c>
      <c r="N18" s="264">
        <v>2471</v>
      </c>
      <c r="O18" s="372">
        <v>2498</v>
      </c>
      <c r="P18" s="379">
        <v>2561</v>
      </c>
      <c r="Q18" s="379">
        <v>2512</v>
      </c>
      <c r="R18" s="379">
        <v>2665</v>
      </c>
      <c r="S18" s="392">
        <v>0</v>
      </c>
      <c r="T18" s="382">
        <v>2551</v>
      </c>
      <c r="U18" s="382">
        <v>0</v>
      </c>
      <c r="V18" s="268">
        <f>SUM(E18:U18)</f>
        <v>29352</v>
      </c>
      <c r="W18" s="44"/>
      <c r="X18" s="124">
        <f>SUM(E18:U18)/230</f>
        <v>127.61739130434782</v>
      </c>
      <c r="Y18" s="20"/>
      <c r="Z18" s="146"/>
      <c r="AA18" s="146"/>
      <c r="AB18" s="146"/>
      <c r="AC18" s="146"/>
      <c r="AD18" s="146"/>
      <c r="AE18" s="146"/>
      <c r="AF18" s="146"/>
    </row>
    <row r="19" spans="1:32" ht="19.2" thickBot="1">
      <c r="A19" s="146"/>
      <c r="B19" s="289">
        <v>4</v>
      </c>
      <c r="C19" s="250" t="s">
        <v>4</v>
      </c>
      <c r="D19" s="251"/>
      <c r="E19" s="262">
        <v>2499</v>
      </c>
      <c r="F19" s="263">
        <v>0</v>
      </c>
      <c r="G19" s="263">
        <v>2458</v>
      </c>
      <c r="H19" s="263">
        <v>2524</v>
      </c>
      <c r="I19" s="263">
        <v>1218</v>
      </c>
      <c r="J19" s="263">
        <v>0</v>
      </c>
      <c r="K19" s="264">
        <v>2432</v>
      </c>
      <c r="L19" s="264">
        <v>2519</v>
      </c>
      <c r="M19" s="264">
        <v>2541</v>
      </c>
      <c r="N19" s="264">
        <v>2497</v>
      </c>
      <c r="O19" s="372">
        <v>2524</v>
      </c>
      <c r="P19" s="379">
        <v>2503</v>
      </c>
      <c r="Q19" s="379">
        <v>2571</v>
      </c>
      <c r="R19" s="379">
        <v>2603</v>
      </c>
      <c r="S19" s="392">
        <v>2572</v>
      </c>
      <c r="T19" s="382">
        <v>2443</v>
      </c>
      <c r="U19" s="382">
        <v>2604</v>
      </c>
      <c r="V19" s="268">
        <f>SUM(E19:U19)</f>
        <v>36508</v>
      </c>
      <c r="W19" s="44"/>
      <c r="X19" s="124">
        <f>SUM(E19:U19)/290</f>
        <v>125.8896551724138</v>
      </c>
      <c r="Y19" s="20"/>
      <c r="Z19" s="146"/>
      <c r="AA19" s="146"/>
      <c r="AB19" s="146"/>
      <c r="AC19" s="146"/>
      <c r="AD19" s="146"/>
      <c r="AE19" s="146"/>
      <c r="AF19" s="146"/>
    </row>
    <row r="20" spans="1:32" ht="19.2" thickBot="1">
      <c r="A20" s="146"/>
      <c r="B20" s="289">
        <v>5</v>
      </c>
      <c r="C20" s="254" t="s">
        <v>68</v>
      </c>
      <c r="D20" s="252"/>
      <c r="E20" s="269">
        <v>2348</v>
      </c>
      <c r="F20" s="270">
        <v>0</v>
      </c>
      <c r="G20" s="270">
        <v>2442</v>
      </c>
      <c r="H20" s="270">
        <v>2490</v>
      </c>
      <c r="I20" s="270">
        <v>0</v>
      </c>
      <c r="J20" s="270">
        <v>2549</v>
      </c>
      <c r="K20" s="271">
        <v>2559</v>
      </c>
      <c r="L20" s="271">
        <v>2458</v>
      </c>
      <c r="M20" s="271">
        <v>2611</v>
      </c>
      <c r="N20" s="271">
        <v>2485</v>
      </c>
      <c r="O20" s="279">
        <v>2628</v>
      </c>
      <c r="P20" s="382">
        <v>2420</v>
      </c>
      <c r="Q20" s="382">
        <v>2506</v>
      </c>
      <c r="R20" s="382">
        <v>2320</v>
      </c>
      <c r="S20" s="393">
        <v>2503</v>
      </c>
      <c r="T20" s="382">
        <v>2489</v>
      </c>
      <c r="U20" s="382">
        <v>2417</v>
      </c>
      <c r="V20" s="268">
        <f>SUM(E20:U20)</f>
        <v>37225</v>
      </c>
      <c r="W20" s="77"/>
      <c r="X20" s="124">
        <f>SUM(E20:U20)/300</f>
        <v>124.08333333333333</v>
      </c>
      <c r="Y20" s="20"/>
      <c r="Z20" s="146"/>
      <c r="AA20" s="146"/>
      <c r="AB20" s="146"/>
      <c r="AC20" s="146"/>
      <c r="AD20" s="146"/>
      <c r="AE20" s="146"/>
      <c r="AF20" s="146"/>
    </row>
    <row r="21" spans="1:32" ht="19.2" thickBot="1">
      <c r="A21" s="146"/>
      <c r="B21" s="289">
        <v>6</v>
      </c>
      <c r="C21" s="250" t="s">
        <v>32</v>
      </c>
      <c r="D21" s="251"/>
      <c r="E21" s="262">
        <v>2484</v>
      </c>
      <c r="F21" s="263">
        <v>2400</v>
      </c>
      <c r="G21" s="263">
        <v>2533</v>
      </c>
      <c r="H21" s="263">
        <v>2438</v>
      </c>
      <c r="I21" s="263">
        <v>0</v>
      </c>
      <c r="J21" s="263">
        <v>2469</v>
      </c>
      <c r="K21" s="264">
        <v>2422</v>
      </c>
      <c r="L21" s="264">
        <v>2451</v>
      </c>
      <c r="M21" s="264">
        <v>2480</v>
      </c>
      <c r="N21" s="264">
        <v>2484</v>
      </c>
      <c r="O21" s="372">
        <v>2402</v>
      </c>
      <c r="P21" s="379">
        <v>0</v>
      </c>
      <c r="Q21" s="379">
        <v>2451</v>
      </c>
      <c r="R21" s="379">
        <v>2390</v>
      </c>
      <c r="S21" s="392">
        <v>2523</v>
      </c>
      <c r="T21" s="382">
        <v>2573</v>
      </c>
      <c r="U21" s="382">
        <v>2496</v>
      </c>
      <c r="V21" s="268">
        <f>SUM(E21:U21)</f>
        <v>36996</v>
      </c>
      <c r="W21" s="44"/>
      <c r="X21" s="124">
        <f>SUM(E21:U21)/300</f>
        <v>123.32</v>
      </c>
      <c r="Y21" s="20"/>
      <c r="Z21" s="146"/>
      <c r="AA21" s="146"/>
      <c r="AB21" s="146"/>
      <c r="AC21" s="146"/>
      <c r="AD21" s="146"/>
      <c r="AE21" s="146"/>
      <c r="AF21" s="146"/>
    </row>
    <row r="22" spans="1:32" ht="19.2" thickBot="1">
      <c r="A22" s="146"/>
      <c r="B22" s="289">
        <v>7</v>
      </c>
      <c r="C22" s="250" t="s">
        <v>31</v>
      </c>
      <c r="D22" s="251"/>
      <c r="E22" s="262">
        <v>2392</v>
      </c>
      <c r="F22" s="263">
        <v>2490</v>
      </c>
      <c r="G22" s="263">
        <v>2451</v>
      </c>
      <c r="H22" s="263">
        <v>2340</v>
      </c>
      <c r="I22" s="263">
        <v>0</v>
      </c>
      <c r="J22" s="263">
        <v>2516</v>
      </c>
      <c r="K22" s="264">
        <v>2357</v>
      </c>
      <c r="L22" s="264">
        <v>2527</v>
      </c>
      <c r="M22" s="264">
        <v>2449</v>
      </c>
      <c r="N22" s="264">
        <v>2421</v>
      </c>
      <c r="O22" s="372">
        <v>2433</v>
      </c>
      <c r="P22" s="379">
        <v>2431</v>
      </c>
      <c r="Q22" s="379">
        <v>0</v>
      </c>
      <c r="R22" s="379">
        <v>0</v>
      </c>
      <c r="S22" s="392">
        <v>2456</v>
      </c>
      <c r="T22" s="382">
        <v>2444</v>
      </c>
      <c r="U22" s="382">
        <v>2458</v>
      </c>
      <c r="V22" s="268">
        <f>SUM(E22:U22)</f>
        <v>34165</v>
      </c>
      <c r="W22" s="44"/>
      <c r="X22" s="124">
        <f>SUM(E22:U22)/280</f>
        <v>122.01785714285714</v>
      </c>
      <c r="Y22" s="20"/>
      <c r="Z22" s="146"/>
      <c r="AA22" s="146"/>
      <c r="AB22" s="146"/>
      <c r="AC22" s="146"/>
      <c r="AD22" s="146"/>
      <c r="AE22" s="146"/>
      <c r="AF22" s="146"/>
    </row>
    <row r="23" spans="1:32" ht="19.2" thickBot="1">
      <c r="A23" s="146"/>
      <c r="B23" s="289">
        <v>8</v>
      </c>
      <c r="C23" s="250" t="s">
        <v>35</v>
      </c>
      <c r="D23" s="251"/>
      <c r="E23" s="271">
        <v>2453</v>
      </c>
      <c r="F23" s="270">
        <v>1111</v>
      </c>
      <c r="G23" s="270">
        <v>2344</v>
      </c>
      <c r="H23" s="270">
        <v>2338</v>
      </c>
      <c r="I23" s="270">
        <v>1201</v>
      </c>
      <c r="J23" s="270">
        <v>2359</v>
      </c>
      <c r="K23" s="271">
        <v>2493</v>
      </c>
      <c r="L23" s="271">
        <v>2447</v>
      </c>
      <c r="M23" s="271">
        <v>2246</v>
      </c>
      <c r="N23" s="271">
        <v>2325</v>
      </c>
      <c r="O23" s="279">
        <v>2361</v>
      </c>
      <c r="P23" s="382">
        <v>2293</v>
      </c>
      <c r="Q23" s="382">
        <v>2286</v>
      </c>
      <c r="R23" s="382">
        <v>2382</v>
      </c>
      <c r="S23" s="393">
        <v>2417</v>
      </c>
      <c r="T23" s="382">
        <v>2446</v>
      </c>
      <c r="U23" s="382">
        <v>2310</v>
      </c>
      <c r="V23" s="268">
        <f>SUM(E23:U23)</f>
        <v>37812</v>
      </c>
      <c r="W23" s="77"/>
      <c r="X23" s="124">
        <f>SUM(E23:U23)/320</f>
        <v>118.16249999999999</v>
      </c>
      <c r="Y23" s="20"/>
      <c r="Z23" s="662"/>
      <c r="AA23" s="662"/>
      <c r="AB23" s="662"/>
      <c r="AC23" s="146"/>
      <c r="AD23" s="146"/>
      <c r="AE23" s="146"/>
      <c r="AF23" s="146"/>
    </row>
    <row r="24" spans="1:32" ht="18.600000000000001" customHeight="1" thickBot="1">
      <c r="A24" s="146"/>
      <c r="B24" s="289">
        <v>9</v>
      </c>
      <c r="C24" s="250" t="s">
        <v>53</v>
      </c>
      <c r="D24" s="255"/>
      <c r="E24" s="272">
        <v>2403</v>
      </c>
      <c r="F24" s="399">
        <v>2383</v>
      </c>
      <c r="G24" s="273">
        <v>2223</v>
      </c>
      <c r="H24" s="273">
        <v>2341</v>
      </c>
      <c r="I24" s="273">
        <v>1229</v>
      </c>
      <c r="J24" s="273">
        <v>2321</v>
      </c>
      <c r="K24" s="273">
        <v>2430</v>
      </c>
      <c r="L24" s="273">
        <v>2464</v>
      </c>
      <c r="M24" s="274">
        <v>2401</v>
      </c>
      <c r="N24" s="274">
        <v>2327</v>
      </c>
      <c r="O24" s="274">
        <v>2364</v>
      </c>
      <c r="P24" s="274">
        <v>2338</v>
      </c>
      <c r="Q24" s="375">
        <v>0</v>
      </c>
      <c r="R24" s="383">
        <v>2333</v>
      </c>
      <c r="S24" s="396">
        <v>2309</v>
      </c>
      <c r="T24" s="382">
        <v>2306</v>
      </c>
      <c r="U24" s="382">
        <v>2367</v>
      </c>
      <c r="V24" s="268">
        <f>SUM(E24:U24)</f>
        <v>36539</v>
      </c>
      <c r="W24" s="44"/>
      <c r="X24" s="124">
        <f>SUM(E24:U24)/310</f>
        <v>117.86774193548388</v>
      </c>
      <c r="Y24" s="20"/>
      <c r="Z24" s="662"/>
      <c r="AA24" s="662"/>
      <c r="AB24" s="662"/>
      <c r="AC24" s="146"/>
      <c r="AD24" s="146"/>
      <c r="AE24" s="146"/>
      <c r="AF24" s="146"/>
    </row>
    <row r="25" spans="1:32" ht="18.600000000000001" customHeight="1" thickBot="1">
      <c r="A25" s="146"/>
      <c r="B25" s="289">
        <v>10</v>
      </c>
      <c r="C25" s="253" t="s">
        <v>3</v>
      </c>
      <c r="D25" s="256"/>
      <c r="E25" s="272">
        <v>2280</v>
      </c>
      <c r="F25" s="265">
        <v>2240</v>
      </c>
      <c r="G25" s="265">
        <v>2221</v>
      </c>
      <c r="H25" s="265">
        <v>2233</v>
      </c>
      <c r="I25" s="265">
        <v>1098</v>
      </c>
      <c r="J25" s="265">
        <v>2325</v>
      </c>
      <c r="K25" s="266">
        <v>2233</v>
      </c>
      <c r="L25" s="266">
        <v>2241</v>
      </c>
      <c r="M25" s="266">
        <v>2245</v>
      </c>
      <c r="N25" s="266">
        <v>2264</v>
      </c>
      <c r="O25" s="376">
        <v>2302</v>
      </c>
      <c r="P25" s="384">
        <v>2253</v>
      </c>
      <c r="Q25" s="384">
        <v>2282</v>
      </c>
      <c r="R25" s="384">
        <v>2382</v>
      </c>
      <c r="S25" s="384">
        <v>2419</v>
      </c>
      <c r="T25" s="385">
        <v>2305</v>
      </c>
      <c r="U25" s="385">
        <v>2273</v>
      </c>
      <c r="V25" s="275">
        <f>SUM(E25:U25)</f>
        <v>37596</v>
      </c>
      <c r="W25" s="57"/>
      <c r="X25" s="126">
        <f>SUM(E25:U25)/330</f>
        <v>113.92727272727272</v>
      </c>
      <c r="Y25" s="20"/>
      <c r="Z25" s="151"/>
      <c r="AA25" s="151"/>
      <c r="AB25" s="151"/>
      <c r="AC25" s="146"/>
      <c r="AD25" s="146"/>
      <c r="AE25" s="146"/>
      <c r="AF25" s="146"/>
    </row>
    <row r="26" spans="1:32" ht="18.600000000000001" customHeight="1">
      <c r="A26" s="146"/>
      <c r="B26" s="28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51"/>
      <c r="AA26" s="151"/>
      <c r="AB26" s="151"/>
      <c r="AC26" s="146"/>
      <c r="AD26" s="146"/>
      <c r="AE26" s="146"/>
      <c r="AF26" s="146"/>
    </row>
    <row r="27" spans="1:32" ht="22.2" thickBot="1">
      <c r="A27" s="146"/>
      <c r="B27" s="289"/>
      <c r="C27" s="1"/>
      <c r="D27" s="1"/>
      <c r="E27" s="1"/>
      <c r="F27" s="5"/>
      <c r="G27" s="658" t="s">
        <v>1</v>
      </c>
      <c r="H27" s="658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51"/>
      <c r="AA27" s="151"/>
      <c r="AB27" s="151"/>
      <c r="AC27" s="146"/>
      <c r="AD27" s="146"/>
      <c r="AE27" s="146"/>
      <c r="AF27" s="146"/>
    </row>
    <row r="28" spans="1:32" ht="22.2" thickBot="1">
      <c r="A28" s="146"/>
      <c r="B28" s="289"/>
      <c r="C28" s="316" t="s">
        <v>7</v>
      </c>
      <c r="D28" s="115"/>
      <c r="E28" s="116">
        <v>44805</v>
      </c>
      <c r="F28" s="107">
        <v>44819</v>
      </c>
      <c r="G28" s="107">
        <v>44833</v>
      </c>
      <c r="H28" s="107">
        <v>44847</v>
      </c>
      <c r="I28" s="107">
        <v>44861</v>
      </c>
      <c r="J28" s="107">
        <v>44875</v>
      </c>
      <c r="K28" s="108">
        <v>44889</v>
      </c>
      <c r="L28" s="109">
        <v>44903</v>
      </c>
      <c r="M28" s="109">
        <v>44931</v>
      </c>
      <c r="N28" s="109">
        <v>44945</v>
      </c>
      <c r="O28" s="109">
        <v>44959</v>
      </c>
      <c r="P28" s="109">
        <v>44972</v>
      </c>
      <c r="Q28" s="109">
        <v>44987</v>
      </c>
      <c r="R28" s="107">
        <v>45001</v>
      </c>
      <c r="S28" s="107">
        <v>45015</v>
      </c>
      <c r="T28" s="110">
        <v>45029</v>
      </c>
      <c r="U28" s="110">
        <v>45036</v>
      </c>
      <c r="V28" s="280" t="s">
        <v>14</v>
      </c>
      <c r="W28" s="113"/>
      <c r="X28" s="114" t="s">
        <v>15</v>
      </c>
      <c r="Y28" s="20"/>
      <c r="Z28" s="176"/>
      <c r="AA28" s="176"/>
      <c r="AB28" s="176"/>
      <c r="AC28" s="146"/>
      <c r="AD28" s="146"/>
      <c r="AE28" s="146"/>
      <c r="AF28" s="146"/>
    </row>
    <row r="29" spans="1:32" ht="19.2" thickBot="1">
      <c r="A29" s="146"/>
      <c r="B29" s="289">
        <v>1</v>
      </c>
      <c r="C29" s="250" t="s">
        <v>62</v>
      </c>
      <c r="D29" s="255"/>
      <c r="E29" s="276">
        <v>2253</v>
      </c>
      <c r="F29" s="260">
        <v>2223</v>
      </c>
      <c r="G29" s="259">
        <v>2277</v>
      </c>
      <c r="H29" s="259">
        <v>2305</v>
      </c>
      <c r="I29" s="259">
        <v>1170</v>
      </c>
      <c r="J29" s="259">
        <v>2345</v>
      </c>
      <c r="K29" s="259">
        <v>2273</v>
      </c>
      <c r="L29" s="259">
        <v>2307</v>
      </c>
      <c r="M29" s="260">
        <v>2244</v>
      </c>
      <c r="N29" s="260">
        <v>2148</v>
      </c>
      <c r="O29" s="373">
        <v>2259</v>
      </c>
      <c r="P29" s="373">
        <v>2257</v>
      </c>
      <c r="Q29" s="373">
        <v>2299</v>
      </c>
      <c r="R29" s="378">
        <v>2356</v>
      </c>
      <c r="S29" s="391">
        <v>2255</v>
      </c>
      <c r="T29" s="378">
        <v>2365</v>
      </c>
      <c r="U29" s="378">
        <v>2358</v>
      </c>
      <c r="V29" s="117">
        <f>SUM(E29:U29)</f>
        <v>37694</v>
      </c>
      <c r="W29" s="56"/>
      <c r="X29" s="84">
        <f>SUM(E29:U29)/330</f>
        <v>114.22424242424242</v>
      </c>
      <c r="Y29" s="20"/>
      <c r="Z29" s="176"/>
      <c r="AA29" s="176"/>
      <c r="AB29" s="176"/>
      <c r="AC29" s="146"/>
      <c r="AD29" s="146"/>
      <c r="AE29" s="146"/>
      <c r="AF29" s="146"/>
    </row>
    <row r="30" spans="1:32" ht="19.2" thickBot="1">
      <c r="A30" s="146"/>
      <c r="B30" s="289">
        <v>2</v>
      </c>
      <c r="C30" s="250" t="s">
        <v>60</v>
      </c>
      <c r="D30" s="255"/>
      <c r="E30" s="277">
        <v>2162</v>
      </c>
      <c r="F30" s="270">
        <v>2191</v>
      </c>
      <c r="G30" s="270">
        <v>2209</v>
      </c>
      <c r="H30" s="270">
        <v>2204</v>
      </c>
      <c r="I30" s="270">
        <v>1039</v>
      </c>
      <c r="J30" s="270">
        <v>0</v>
      </c>
      <c r="K30" s="271">
        <v>0</v>
      </c>
      <c r="L30" s="271">
        <v>0</v>
      </c>
      <c r="M30" s="271">
        <v>0</v>
      </c>
      <c r="N30" s="271">
        <v>2180</v>
      </c>
      <c r="O30" s="279">
        <v>2314</v>
      </c>
      <c r="P30" s="382">
        <v>0</v>
      </c>
      <c r="Q30" s="382">
        <v>0</v>
      </c>
      <c r="R30" s="382">
        <v>2371</v>
      </c>
      <c r="S30" s="393">
        <v>2154</v>
      </c>
      <c r="T30" s="379">
        <v>0</v>
      </c>
      <c r="U30" s="379">
        <v>0</v>
      </c>
      <c r="V30" s="117">
        <f>SUM(E30:U30)</f>
        <v>18824</v>
      </c>
      <c r="W30" s="77"/>
      <c r="X30" s="84">
        <f>SUM(E30:U30)/170</f>
        <v>110.72941176470589</v>
      </c>
      <c r="Y30" s="20"/>
      <c r="Z30" s="176"/>
      <c r="AA30" s="176"/>
      <c r="AB30" s="176"/>
      <c r="AC30" s="146"/>
      <c r="AD30" s="146"/>
      <c r="AE30" s="146"/>
      <c r="AF30" s="146"/>
    </row>
    <row r="31" spans="1:32" ht="19.2" thickBot="1">
      <c r="A31" s="146"/>
      <c r="B31" s="289">
        <v>3</v>
      </c>
      <c r="C31" s="250" t="s">
        <v>38</v>
      </c>
      <c r="D31" s="255"/>
      <c r="E31" s="278">
        <v>2164</v>
      </c>
      <c r="F31" s="264">
        <v>2148</v>
      </c>
      <c r="G31" s="263">
        <v>0</v>
      </c>
      <c r="H31" s="263">
        <v>2111</v>
      </c>
      <c r="I31" s="263">
        <v>1077</v>
      </c>
      <c r="J31" s="263">
        <v>2202</v>
      </c>
      <c r="K31" s="263">
        <v>2083</v>
      </c>
      <c r="L31" s="262">
        <v>0</v>
      </c>
      <c r="M31" s="262">
        <v>2233</v>
      </c>
      <c r="N31" s="262">
        <v>1111</v>
      </c>
      <c r="O31" s="377">
        <v>0</v>
      </c>
      <c r="P31" s="377">
        <v>2342</v>
      </c>
      <c r="Q31" s="377">
        <v>0</v>
      </c>
      <c r="R31" s="377">
        <v>2186</v>
      </c>
      <c r="S31" s="397">
        <v>2183</v>
      </c>
      <c r="T31" s="379">
        <v>2287</v>
      </c>
      <c r="U31" s="379">
        <v>2138</v>
      </c>
      <c r="V31" s="117">
        <f>SUM(E31:U31)</f>
        <v>26265</v>
      </c>
      <c r="W31" s="58"/>
      <c r="X31" s="84">
        <f>SUM(E31:U31)/240</f>
        <v>109.4375</v>
      </c>
      <c r="Y31" s="20"/>
      <c r="Z31" s="176"/>
      <c r="AA31" s="176"/>
      <c r="AB31" s="176"/>
      <c r="AC31" s="146"/>
      <c r="AD31" s="146"/>
      <c r="AE31" s="146"/>
      <c r="AF31" s="146"/>
    </row>
    <row r="32" spans="1:32" ht="19.2" thickBot="1">
      <c r="A32" s="146"/>
      <c r="B32" s="289">
        <v>4</v>
      </c>
      <c r="C32" s="250" t="s">
        <v>34</v>
      </c>
      <c r="D32" s="255"/>
      <c r="E32" s="277">
        <v>2041</v>
      </c>
      <c r="F32" s="263">
        <v>0</v>
      </c>
      <c r="G32" s="279">
        <v>2068</v>
      </c>
      <c r="H32" s="271">
        <v>2141</v>
      </c>
      <c r="I32" s="271">
        <v>1084</v>
      </c>
      <c r="J32" s="263">
        <v>2139</v>
      </c>
      <c r="K32" s="263">
        <v>2156</v>
      </c>
      <c r="L32" s="262">
        <v>2116</v>
      </c>
      <c r="M32" s="262">
        <v>0</v>
      </c>
      <c r="N32" s="262">
        <v>2045</v>
      </c>
      <c r="O32" s="377">
        <v>0</v>
      </c>
      <c r="P32" s="279">
        <v>2092</v>
      </c>
      <c r="Q32" s="377">
        <v>0</v>
      </c>
      <c r="R32" s="377">
        <v>2153</v>
      </c>
      <c r="S32" s="397">
        <v>2238</v>
      </c>
      <c r="T32" s="379">
        <v>2170</v>
      </c>
      <c r="U32" s="379">
        <v>0</v>
      </c>
      <c r="V32" s="117">
        <f>SUM(E32:U32)</f>
        <v>24443</v>
      </c>
      <c r="W32" s="146"/>
      <c r="X32" s="84">
        <f>SUM(E32:U32)/230</f>
        <v>106.27391304347826</v>
      </c>
      <c r="Y32" s="20"/>
      <c r="Z32" s="177"/>
      <c r="AA32" s="177"/>
      <c r="AB32" s="177"/>
      <c r="AC32" s="146"/>
      <c r="AD32" s="146"/>
      <c r="AE32" s="146"/>
      <c r="AF32" s="146"/>
    </row>
    <row r="33" spans="1:32" ht="19.2" thickBot="1">
      <c r="A33" s="146"/>
      <c r="B33" s="289">
        <v>5</v>
      </c>
      <c r="C33" s="250" t="s">
        <v>41</v>
      </c>
      <c r="D33" s="255"/>
      <c r="E33" s="278">
        <v>2126</v>
      </c>
      <c r="F33" s="264">
        <v>2134</v>
      </c>
      <c r="G33" s="263">
        <v>1998</v>
      </c>
      <c r="H33" s="263">
        <v>2151</v>
      </c>
      <c r="I33" s="263">
        <v>988</v>
      </c>
      <c r="J33" s="263">
        <v>2047</v>
      </c>
      <c r="K33" s="263">
        <v>2063</v>
      </c>
      <c r="L33" s="262">
        <v>2130</v>
      </c>
      <c r="M33" s="262">
        <v>2062</v>
      </c>
      <c r="N33" s="262">
        <v>2171</v>
      </c>
      <c r="O33" s="377">
        <v>2158</v>
      </c>
      <c r="P33" s="377">
        <v>2141</v>
      </c>
      <c r="Q33" s="377">
        <v>2098</v>
      </c>
      <c r="R33" s="377">
        <v>2046</v>
      </c>
      <c r="S33" s="397">
        <v>2177</v>
      </c>
      <c r="T33" s="379">
        <v>2171</v>
      </c>
      <c r="U33" s="379">
        <v>2145</v>
      </c>
      <c r="V33" s="117">
        <f>SUM(E33:U33)</f>
        <v>34806</v>
      </c>
      <c r="W33" s="58"/>
      <c r="X33" s="84">
        <f>SUM(E33:U33)/330</f>
        <v>105.47272727272727</v>
      </c>
      <c r="Y33" s="20"/>
      <c r="Z33" s="662"/>
      <c r="AA33" s="662"/>
      <c r="AB33" s="662"/>
      <c r="AC33" s="146"/>
      <c r="AD33" s="146"/>
      <c r="AE33" s="146"/>
      <c r="AF33" s="146"/>
    </row>
    <row r="34" spans="1:32" ht="19.2" thickBot="1">
      <c r="A34" s="146"/>
      <c r="B34" s="289">
        <v>6</v>
      </c>
      <c r="C34" s="254" t="s">
        <v>69</v>
      </c>
      <c r="D34" s="257"/>
      <c r="E34" s="278">
        <v>2150</v>
      </c>
      <c r="F34" s="264">
        <v>2147</v>
      </c>
      <c r="G34" s="263">
        <v>1973</v>
      </c>
      <c r="H34" s="263">
        <v>2129</v>
      </c>
      <c r="I34" s="263">
        <v>1058</v>
      </c>
      <c r="J34" s="263">
        <v>2135</v>
      </c>
      <c r="K34" s="263">
        <v>2173</v>
      </c>
      <c r="L34" s="263">
        <v>2105</v>
      </c>
      <c r="M34" s="264">
        <v>2114</v>
      </c>
      <c r="N34" s="264">
        <v>2007</v>
      </c>
      <c r="O34" s="372">
        <v>2129</v>
      </c>
      <c r="P34" s="372">
        <v>2158</v>
      </c>
      <c r="Q34" s="372">
        <v>2174</v>
      </c>
      <c r="R34" s="379">
        <v>2192</v>
      </c>
      <c r="S34" s="392">
        <v>2069</v>
      </c>
      <c r="T34" s="379">
        <v>2046</v>
      </c>
      <c r="U34" s="379">
        <v>2024</v>
      </c>
      <c r="V34" s="117">
        <f>SUM(E34:U34)</f>
        <v>34783</v>
      </c>
      <c r="W34" s="44"/>
      <c r="X34" s="84">
        <f>SUM(E34:U34)/330</f>
        <v>105.40303030303031</v>
      </c>
      <c r="Y34" s="20"/>
      <c r="Z34" s="176"/>
      <c r="AA34" s="176"/>
      <c r="AB34" s="176"/>
      <c r="AC34" s="146"/>
      <c r="AD34" s="146"/>
      <c r="AE34" s="146"/>
      <c r="AF34" s="146"/>
    </row>
    <row r="35" spans="1:32" ht="19.2" thickBot="1">
      <c r="A35" s="146"/>
      <c r="B35" s="289">
        <v>7</v>
      </c>
      <c r="C35" s="250" t="s">
        <v>36</v>
      </c>
      <c r="D35" s="255"/>
      <c r="E35" s="277">
        <v>2121</v>
      </c>
      <c r="F35" s="263">
        <v>2033</v>
      </c>
      <c r="G35" s="271">
        <v>2170</v>
      </c>
      <c r="H35" s="271">
        <v>2208</v>
      </c>
      <c r="I35" s="279">
        <v>1027</v>
      </c>
      <c r="J35" s="263">
        <v>2128</v>
      </c>
      <c r="K35" s="263">
        <v>2039</v>
      </c>
      <c r="L35" s="262">
        <v>2123</v>
      </c>
      <c r="M35" s="262">
        <v>2081</v>
      </c>
      <c r="N35" s="262">
        <v>2091</v>
      </c>
      <c r="O35" s="377">
        <v>2048</v>
      </c>
      <c r="P35" s="279">
        <v>2147</v>
      </c>
      <c r="Q35" s="377">
        <v>2038</v>
      </c>
      <c r="R35" s="377">
        <v>2115</v>
      </c>
      <c r="S35" s="397">
        <v>2138</v>
      </c>
      <c r="T35" s="379">
        <v>1978</v>
      </c>
      <c r="U35" s="379">
        <v>0</v>
      </c>
      <c r="V35" s="117">
        <f>SUM(E35:U35)</f>
        <v>32485</v>
      </c>
      <c r="W35" s="146"/>
      <c r="X35" s="84">
        <f>SUM(E35:U35)/310</f>
        <v>104.79032258064517</v>
      </c>
      <c r="Y35" s="20"/>
      <c r="Z35" s="176"/>
      <c r="AA35" s="176"/>
      <c r="AB35" s="176"/>
      <c r="AC35" s="146"/>
      <c r="AD35" s="146"/>
      <c r="AE35" s="146"/>
      <c r="AF35" s="146"/>
    </row>
    <row r="36" spans="1:32" ht="18.600000000000001">
      <c r="A36" s="146"/>
      <c r="B36" s="289">
        <v>8</v>
      </c>
      <c r="C36" s="250" t="s">
        <v>37</v>
      </c>
      <c r="D36" s="255"/>
      <c r="E36" s="712">
        <v>2019</v>
      </c>
      <c r="F36" s="323">
        <v>1951</v>
      </c>
      <c r="G36" s="323">
        <v>1928</v>
      </c>
      <c r="H36" s="323">
        <v>1899</v>
      </c>
      <c r="I36" s="323">
        <v>860</v>
      </c>
      <c r="J36" s="323">
        <v>1991</v>
      </c>
      <c r="K36" s="323">
        <v>1935</v>
      </c>
      <c r="L36" s="323">
        <v>1978</v>
      </c>
      <c r="M36" s="324">
        <v>1814</v>
      </c>
      <c r="N36" s="324">
        <v>1827</v>
      </c>
      <c r="O36" s="374">
        <v>1963</v>
      </c>
      <c r="P36" s="374">
        <v>1917</v>
      </c>
      <c r="Q36" s="374">
        <v>2016</v>
      </c>
      <c r="R36" s="380">
        <v>1931</v>
      </c>
      <c r="S36" s="394">
        <v>875</v>
      </c>
      <c r="T36" s="380">
        <v>1939</v>
      </c>
      <c r="U36" s="380">
        <v>1901</v>
      </c>
      <c r="V36" s="117">
        <f>SUM(E36:U36)</f>
        <v>30744</v>
      </c>
      <c r="W36" s="44"/>
      <c r="X36" s="84">
        <f>SUM(E36:U36)/320</f>
        <v>96.075000000000003</v>
      </c>
      <c r="Y36" s="20"/>
      <c r="Z36" s="655"/>
      <c r="AA36" s="655"/>
      <c r="AB36" s="655"/>
      <c r="AC36" s="146"/>
      <c r="AD36" s="146"/>
      <c r="AE36" s="146"/>
      <c r="AF36" s="146"/>
    </row>
    <row r="37" spans="1:32" ht="18.600000000000001">
      <c r="A37" s="146"/>
      <c r="B37" s="289">
        <v>9</v>
      </c>
      <c r="C37" s="250" t="s">
        <v>71</v>
      </c>
      <c r="D37" s="251"/>
      <c r="E37" s="269">
        <v>1942</v>
      </c>
      <c r="F37" s="270">
        <v>1841</v>
      </c>
      <c r="G37" s="270">
        <v>0</v>
      </c>
      <c r="H37" s="270">
        <v>1865</v>
      </c>
      <c r="I37" s="270">
        <v>972</v>
      </c>
      <c r="J37" s="270">
        <v>1879</v>
      </c>
      <c r="K37" s="271">
        <v>1821</v>
      </c>
      <c r="L37" s="271">
        <v>1942</v>
      </c>
      <c r="M37" s="271">
        <v>0</v>
      </c>
      <c r="N37" s="271">
        <v>1964</v>
      </c>
      <c r="O37" s="279">
        <v>1955</v>
      </c>
      <c r="P37" s="382">
        <v>1889</v>
      </c>
      <c r="Q37" s="382">
        <v>0</v>
      </c>
      <c r="R37" s="382">
        <v>2049</v>
      </c>
      <c r="S37" s="382">
        <v>2018</v>
      </c>
      <c r="T37" s="379">
        <v>1953</v>
      </c>
      <c r="U37" s="379">
        <v>1847</v>
      </c>
      <c r="V37" s="367">
        <f>SUM(E37:U37)</f>
        <v>25937</v>
      </c>
      <c r="W37" s="400"/>
      <c r="X37" s="368">
        <f>SUM(E37:U37)/270</f>
        <v>96.062962962962956</v>
      </c>
      <c r="Y37" s="20"/>
      <c r="Z37" s="151"/>
      <c r="AA37" s="151"/>
      <c r="AB37" s="151"/>
      <c r="AC37" s="146"/>
      <c r="AD37" s="146"/>
      <c r="AE37" s="146"/>
      <c r="AF37" s="146"/>
    </row>
    <row r="38" spans="1:32" ht="19.5" customHeight="1" thickBot="1">
      <c r="A38" s="146"/>
      <c r="B38" s="289">
        <v>10</v>
      </c>
      <c r="C38" s="253" t="s">
        <v>87</v>
      </c>
      <c r="D38" s="711"/>
      <c r="E38" s="713">
        <v>0</v>
      </c>
      <c r="F38" s="713">
        <v>0</v>
      </c>
      <c r="G38" s="713">
        <v>0</v>
      </c>
      <c r="H38" s="713">
        <v>0</v>
      </c>
      <c r="I38" s="713">
        <v>0</v>
      </c>
      <c r="J38" s="713">
        <v>0</v>
      </c>
      <c r="K38" s="713">
        <v>0</v>
      </c>
      <c r="L38" s="713">
        <v>0</v>
      </c>
      <c r="M38" s="713">
        <v>1989</v>
      </c>
      <c r="N38" s="714">
        <v>1851</v>
      </c>
      <c r="O38" s="715">
        <v>1793</v>
      </c>
      <c r="P38" s="385">
        <v>0</v>
      </c>
      <c r="Q38" s="385">
        <v>1923</v>
      </c>
      <c r="R38" s="385">
        <v>1959</v>
      </c>
      <c r="S38" s="385">
        <v>0</v>
      </c>
      <c r="T38" s="385">
        <v>2035</v>
      </c>
      <c r="U38" s="385">
        <v>1815</v>
      </c>
      <c r="V38" s="369">
        <f>SUM(E38:U38)</f>
        <v>13365</v>
      </c>
      <c r="W38" s="716"/>
      <c r="X38" s="370">
        <f>SUM(E38:U38)/140</f>
        <v>95.464285714285708</v>
      </c>
      <c r="Y38" s="20"/>
      <c r="Z38" s="655"/>
      <c r="AA38" s="655"/>
      <c r="AB38" s="655"/>
      <c r="AC38" s="146"/>
      <c r="AD38" s="146"/>
      <c r="AE38" s="146"/>
      <c r="AF38" s="146"/>
    </row>
    <row r="39" spans="1:32" ht="19.5" customHeight="1" thickBot="1">
      <c r="A39" s="146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20"/>
      <c r="Z39" s="655"/>
      <c r="AA39" s="655"/>
      <c r="AB39" s="655"/>
      <c r="AC39" s="146"/>
      <c r="AD39" s="146"/>
      <c r="AE39" s="146"/>
      <c r="AF39" s="146"/>
    </row>
    <row r="40" spans="1:32" ht="22.2" thickBot="1">
      <c r="A40" s="146"/>
      <c r="B40" s="289"/>
      <c r="C40" s="316" t="s">
        <v>83</v>
      </c>
      <c r="D40" s="115"/>
      <c r="E40" s="116">
        <v>44805</v>
      </c>
      <c r="F40" s="107">
        <v>44819</v>
      </c>
      <c r="G40" s="107">
        <v>44833</v>
      </c>
      <c r="H40" s="107">
        <v>44847</v>
      </c>
      <c r="I40" s="107">
        <v>44861</v>
      </c>
      <c r="J40" s="107">
        <v>44875</v>
      </c>
      <c r="K40" s="108">
        <v>44889</v>
      </c>
      <c r="L40" s="109">
        <v>44903</v>
      </c>
      <c r="M40" s="109">
        <v>44931</v>
      </c>
      <c r="N40" s="109">
        <v>44945</v>
      </c>
      <c r="O40" s="109">
        <v>44959</v>
      </c>
      <c r="P40" s="109">
        <v>44972</v>
      </c>
      <c r="Q40" s="109">
        <v>44987</v>
      </c>
      <c r="R40" s="107">
        <v>45001</v>
      </c>
      <c r="S40" s="107">
        <v>45015</v>
      </c>
      <c r="T40" s="110">
        <v>45029</v>
      </c>
      <c r="U40" s="110">
        <v>45036</v>
      </c>
      <c r="V40" s="280" t="s">
        <v>14</v>
      </c>
      <c r="W40" s="113"/>
      <c r="X40" s="114" t="s">
        <v>15</v>
      </c>
      <c r="Y40" s="20"/>
      <c r="Z40" s="151"/>
      <c r="AA40" s="151"/>
      <c r="AB40" s="151"/>
      <c r="AC40" s="146"/>
      <c r="AD40" s="146"/>
      <c r="AE40" s="146"/>
      <c r="AF40" s="146"/>
    </row>
    <row r="41" spans="1:32" ht="19.2" thickBot="1">
      <c r="A41" s="146"/>
      <c r="B41" s="289">
        <v>1</v>
      </c>
      <c r="C41" s="253" t="s">
        <v>82</v>
      </c>
      <c r="D41" s="256"/>
      <c r="E41" s="330"/>
      <c r="F41" s="331"/>
      <c r="G41" s="332"/>
      <c r="H41" s="332"/>
      <c r="I41" s="332"/>
      <c r="J41" s="332"/>
      <c r="K41" s="332">
        <v>2082</v>
      </c>
      <c r="L41" s="332">
        <v>1024</v>
      </c>
      <c r="M41" s="331"/>
      <c r="N41" s="331">
        <v>2067</v>
      </c>
      <c r="O41" s="389">
        <v>1091</v>
      </c>
      <c r="P41" s="389"/>
      <c r="Q41" s="389">
        <v>1004</v>
      </c>
      <c r="R41" s="390">
        <v>0</v>
      </c>
      <c r="S41" s="398">
        <v>0</v>
      </c>
      <c r="T41" s="390">
        <v>0</v>
      </c>
      <c r="U41" s="390">
        <v>0</v>
      </c>
      <c r="V41" s="125">
        <f t="shared" ref="V41" si="0">SUM(E41:U41)</f>
        <v>7268</v>
      </c>
      <c r="W41" s="128"/>
      <c r="X41" s="127">
        <f>SUM(E41:U41)/70</f>
        <v>103.82857142857142</v>
      </c>
      <c r="Y41" s="20"/>
      <c r="Z41" s="151"/>
      <c r="AA41" s="151"/>
      <c r="AB41" s="151"/>
      <c r="AC41" s="146"/>
      <c r="AD41" s="146"/>
      <c r="AE41" s="146"/>
      <c r="AF41" s="146"/>
    </row>
    <row r="42" spans="1:32" ht="18.600000000000001">
      <c r="A42" s="146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51"/>
      <c r="AA42" s="151"/>
      <c r="AB42" s="151"/>
      <c r="AC42" s="146"/>
      <c r="AD42" s="146"/>
      <c r="AE42" s="146"/>
      <c r="AF42" s="146"/>
    </row>
    <row r="43" spans="1:32" ht="21.6">
      <c r="B43" s="74"/>
      <c r="C43" s="164"/>
      <c r="D43" s="164"/>
      <c r="E43" s="164"/>
      <c r="F43" s="75"/>
      <c r="G43" s="178"/>
      <c r="H43" s="178"/>
      <c r="I43" s="178"/>
      <c r="J43" s="178"/>
      <c r="K43" s="178"/>
      <c r="L43" s="178"/>
      <c r="M43" s="179"/>
      <c r="N43" s="179"/>
      <c r="O43" s="180"/>
      <c r="P43" s="180"/>
      <c r="Q43" s="181"/>
      <c r="R43" s="182"/>
      <c r="S43" s="182"/>
      <c r="T43" s="183"/>
      <c r="U43" s="657"/>
      <c r="V43" s="657"/>
      <c r="W43" s="657"/>
      <c r="X43" s="168"/>
      <c r="Y43" s="184"/>
      <c r="Z43" s="151"/>
      <c r="AA43" s="151"/>
      <c r="AB43" s="151"/>
      <c r="AC43" s="146"/>
      <c r="AD43" s="146"/>
      <c r="AE43" s="146"/>
      <c r="AF43" s="146"/>
    </row>
    <row r="44" spans="1:32" ht="18.600000000000001">
      <c r="B44" s="74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85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84"/>
      <c r="Z44" s="655"/>
      <c r="AA44" s="655"/>
      <c r="AB44" s="655"/>
      <c r="AC44" s="146"/>
      <c r="AD44" s="146"/>
      <c r="AE44" s="146"/>
      <c r="AF44" s="146"/>
    </row>
    <row r="45" spans="1:32" ht="18.600000000000001">
      <c r="B45" s="74"/>
      <c r="C45" s="86"/>
      <c r="D45" s="86"/>
      <c r="E45" s="86"/>
      <c r="F45" s="75"/>
      <c r="G45" s="186"/>
      <c r="H45" s="187"/>
      <c r="I45" s="187"/>
      <c r="J45" s="187"/>
      <c r="K45" s="187"/>
      <c r="L45" s="187"/>
      <c r="M45" s="188"/>
      <c r="N45" s="188"/>
      <c r="O45" s="188"/>
      <c r="P45" s="188"/>
      <c r="Q45" s="189"/>
      <c r="R45" s="77"/>
      <c r="S45" s="77"/>
      <c r="T45" s="77"/>
      <c r="U45" s="77"/>
      <c r="V45" s="190"/>
      <c r="W45" s="77"/>
      <c r="X45" s="191"/>
      <c r="Y45" s="184"/>
      <c r="Z45" s="151"/>
      <c r="AA45" s="151"/>
      <c r="AB45" s="151"/>
      <c r="AC45" s="146"/>
      <c r="AD45" s="146"/>
      <c r="AE45" s="146"/>
      <c r="AF45" s="146"/>
    </row>
    <row r="46" spans="1:32" ht="18.600000000000001">
      <c r="B46" s="74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84"/>
      <c r="Z46" s="151"/>
      <c r="AA46" s="151"/>
      <c r="AB46" s="151"/>
      <c r="AC46" s="146"/>
      <c r="AD46" s="146"/>
      <c r="AE46" s="146"/>
      <c r="AF46" s="146"/>
    </row>
    <row r="47" spans="1:32" ht="18.600000000000001">
      <c r="B47" s="151"/>
      <c r="C47" s="86"/>
      <c r="D47" s="86"/>
      <c r="E47" s="86"/>
      <c r="F47" s="75"/>
      <c r="G47" s="186"/>
      <c r="H47" s="187"/>
      <c r="I47" s="187"/>
      <c r="J47" s="187"/>
      <c r="K47" s="187"/>
      <c r="L47" s="187"/>
      <c r="M47" s="188"/>
      <c r="N47" s="188"/>
      <c r="O47" s="188"/>
      <c r="P47" s="188"/>
      <c r="Q47" s="189"/>
      <c r="R47" s="77"/>
      <c r="S47" s="77"/>
      <c r="T47" s="77"/>
      <c r="U47" s="77"/>
      <c r="V47" s="190"/>
      <c r="W47" s="77"/>
      <c r="X47" s="191"/>
      <c r="Y47" s="184"/>
      <c r="Z47" s="655"/>
      <c r="AA47" s="655"/>
      <c r="AB47" s="655"/>
      <c r="AC47" s="146"/>
      <c r="AD47" s="146"/>
      <c r="AE47" s="146"/>
      <c r="AF47" s="146"/>
    </row>
    <row r="48" spans="1:32" ht="18.600000000000001">
      <c r="B48" s="151"/>
      <c r="C48" s="86"/>
      <c r="D48" s="86"/>
      <c r="E48" s="86"/>
      <c r="F48" s="75"/>
      <c r="G48" s="186"/>
      <c r="H48" s="187"/>
      <c r="I48" s="187"/>
      <c r="J48" s="187"/>
      <c r="K48" s="187"/>
      <c r="L48" s="187"/>
      <c r="M48" s="188"/>
      <c r="N48" s="188"/>
      <c r="O48" s="188"/>
      <c r="P48" s="188"/>
      <c r="Q48" s="189"/>
      <c r="R48" s="77"/>
      <c r="S48" s="77"/>
      <c r="T48" s="77"/>
      <c r="U48" s="77"/>
      <c r="V48" s="190"/>
      <c r="W48" s="77"/>
      <c r="X48" s="191"/>
      <c r="Y48" s="184"/>
      <c r="Z48" s="176"/>
      <c r="AA48" s="176"/>
      <c r="AB48" s="176"/>
      <c r="AC48" s="146"/>
      <c r="AD48" s="146"/>
      <c r="AE48" s="146"/>
      <c r="AF48" s="146"/>
    </row>
    <row r="49" spans="2:32" ht="18.600000000000001">
      <c r="B49" s="151"/>
      <c r="C49" s="86"/>
      <c r="D49" s="86"/>
      <c r="E49" s="86"/>
      <c r="F49" s="75"/>
      <c r="G49" s="186"/>
      <c r="H49" s="187"/>
      <c r="I49" s="187"/>
      <c r="J49" s="187"/>
      <c r="K49" s="187"/>
      <c r="L49" s="187"/>
      <c r="M49" s="188"/>
      <c r="N49" s="188"/>
      <c r="O49" s="188"/>
      <c r="P49" s="188"/>
      <c r="Q49" s="189"/>
      <c r="R49" s="77"/>
      <c r="S49" s="77"/>
      <c r="T49" s="77"/>
      <c r="U49" s="77"/>
      <c r="V49" s="190"/>
      <c r="W49" s="77"/>
      <c r="X49" s="191"/>
      <c r="Y49" s="184"/>
      <c r="Z49" s="146"/>
      <c r="AA49" s="146"/>
      <c r="AB49" s="146"/>
      <c r="AC49" s="146"/>
      <c r="AD49" s="146"/>
      <c r="AE49" s="146"/>
      <c r="AF49" s="146"/>
    </row>
    <row r="50" spans="2:32" ht="18.600000000000001">
      <c r="B50" s="151"/>
      <c r="C50" s="86"/>
      <c r="D50" s="86"/>
      <c r="E50" s="86"/>
      <c r="F50" s="75"/>
      <c r="G50" s="186"/>
      <c r="H50" s="187"/>
      <c r="I50" s="187"/>
      <c r="J50" s="187"/>
      <c r="K50" s="187"/>
      <c r="L50" s="187"/>
      <c r="M50" s="188"/>
      <c r="N50" s="188"/>
      <c r="O50" s="188"/>
      <c r="P50" s="188"/>
      <c r="Q50" s="189"/>
      <c r="R50" s="77"/>
      <c r="S50" s="77"/>
      <c r="T50" s="77"/>
      <c r="U50" s="77"/>
      <c r="V50" s="190"/>
      <c r="W50" s="77"/>
      <c r="X50" s="191"/>
      <c r="Y50" s="184"/>
      <c r="Z50" s="146"/>
      <c r="AA50" s="146"/>
      <c r="AB50" s="146"/>
      <c r="AC50" s="146"/>
      <c r="AD50" s="146"/>
      <c r="AE50" s="146"/>
      <c r="AF50" s="146"/>
    </row>
    <row r="51" spans="2:32" ht="18.600000000000001">
      <c r="B51" s="151"/>
      <c r="C51" s="86"/>
      <c r="D51" s="86"/>
      <c r="E51" s="86"/>
      <c r="F51" s="75"/>
      <c r="G51" s="186"/>
      <c r="H51" s="187"/>
      <c r="I51" s="187"/>
      <c r="J51" s="187"/>
      <c r="K51" s="187"/>
      <c r="L51" s="187"/>
      <c r="M51" s="188"/>
      <c r="N51" s="188"/>
      <c r="O51" s="188"/>
      <c r="P51" s="188"/>
      <c r="Q51" s="189"/>
      <c r="R51" s="77"/>
      <c r="S51" s="77"/>
      <c r="T51" s="77"/>
      <c r="U51" s="77"/>
      <c r="V51" s="190"/>
      <c r="W51" s="77"/>
      <c r="X51" s="191"/>
      <c r="Y51" s="192"/>
      <c r="Z51" s="146"/>
      <c r="AA51" s="146"/>
      <c r="AB51" s="146"/>
      <c r="AC51" s="146"/>
      <c r="AD51" s="146"/>
      <c r="AE51" s="146"/>
      <c r="AF51" s="146"/>
    </row>
    <row r="52" spans="2:32" ht="2.25" customHeight="1">
      <c r="B52" s="151"/>
      <c r="C52" s="75"/>
      <c r="D52" s="75"/>
      <c r="E52" s="75"/>
      <c r="F52" s="75"/>
      <c r="G52" s="187"/>
      <c r="H52" s="187"/>
      <c r="I52" s="187"/>
      <c r="J52" s="187"/>
      <c r="K52" s="187"/>
      <c r="L52" s="188"/>
      <c r="M52" s="188"/>
      <c r="N52" s="188"/>
      <c r="O52" s="188"/>
      <c r="P52" s="188"/>
      <c r="Q52" s="77"/>
      <c r="R52" s="77"/>
      <c r="S52" s="77"/>
      <c r="T52" s="77"/>
      <c r="U52" s="191"/>
      <c r="V52" s="190"/>
      <c r="W52" s="191"/>
      <c r="X52" s="191"/>
      <c r="Y52" s="192"/>
      <c r="Z52" s="146"/>
      <c r="AA52" s="146"/>
      <c r="AB52" s="146"/>
      <c r="AC52" s="146"/>
      <c r="AD52" s="146"/>
      <c r="AE52" s="146"/>
      <c r="AF52" s="146"/>
    </row>
    <row r="53" spans="2:32"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93"/>
      <c r="Z53" s="146"/>
      <c r="AA53" s="146"/>
      <c r="AB53" s="146"/>
      <c r="AC53" s="146"/>
      <c r="AD53" s="146"/>
      <c r="AE53" s="146"/>
      <c r="AF53" s="146"/>
    </row>
    <row r="54" spans="2:32"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</row>
    <row r="55" spans="2:32"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</row>
    <row r="56" spans="2:32"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</row>
    <row r="57" spans="2:32"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</row>
    <row r="58" spans="2:32"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</row>
    <row r="59" spans="2:32"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</row>
    <row r="60" spans="2:32"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</row>
    <row r="61" spans="2:32"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</row>
    <row r="62" spans="2:32"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</row>
    <row r="63" spans="2:32"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</row>
    <row r="64" spans="2:32"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</row>
    <row r="65" spans="2:32"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</row>
    <row r="66" spans="2:32"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</row>
    <row r="67" spans="2:32"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</row>
    <row r="68" spans="2:32"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</row>
    <row r="69" spans="2:32"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</row>
    <row r="70" spans="2:32"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</row>
    <row r="71" spans="2:32"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</row>
    <row r="72" spans="2:32"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</row>
    <row r="73" spans="2:32"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</row>
    <row r="74" spans="2:32"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</row>
    <row r="75" spans="2:32"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</row>
    <row r="76" spans="2:32"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</row>
    <row r="77" spans="2:32"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</row>
    <row r="78" spans="2:32"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</row>
    <row r="79" spans="2:32"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</row>
    <row r="80" spans="2:32"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</row>
    <row r="81" spans="2:32"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</row>
    <row r="82" spans="2:32"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</row>
    <row r="83" spans="2:32"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</row>
    <row r="84" spans="2:32"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</row>
    <row r="85" spans="2:32"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</row>
    <row r="86" spans="2:32"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</row>
    <row r="87" spans="2:32"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</row>
    <row r="88" spans="2:32"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</row>
    <row r="89" spans="2:32"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</row>
    <row r="90" spans="2:32"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</row>
    <row r="91" spans="2:32"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</row>
    <row r="92" spans="2:32"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</row>
  </sheetData>
  <sortState xmlns:xlrd2="http://schemas.microsoft.com/office/spreadsheetml/2017/richdata2" ref="C29:X38">
    <sortCondition descending="1" ref="X29:X38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N42" sqref="N42:O42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46"/>
      <c r="B1" s="146"/>
      <c r="C1" s="146"/>
      <c r="D1" s="146"/>
      <c r="E1" s="146"/>
      <c r="F1" s="14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</row>
    <row r="2" spans="1:29" ht="30">
      <c r="A2" s="146"/>
      <c r="B2" s="146"/>
      <c r="C2" s="146"/>
      <c r="D2" s="146"/>
      <c r="E2" s="146"/>
      <c r="F2" s="146"/>
      <c r="G2" s="1"/>
      <c r="H2" s="697" t="s">
        <v>19</v>
      </c>
      <c r="I2" s="698"/>
      <c r="J2" s="698"/>
      <c r="K2" s="698"/>
      <c r="L2" s="698"/>
      <c r="M2" s="698"/>
      <c r="N2" s="698"/>
      <c r="O2" s="698"/>
      <c r="P2" s="698"/>
      <c r="Q2" s="699"/>
      <c r="R2" s="1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</row>
    <row r="3" spans="1:29" ht="19.2" thickBot="1">
      <c r="A3" s="146"/>
      <c r="B3" s="146"/>
      <c r="C3" s="146"/>
      <c r="D3" s="146"/>
      <c r="E3" s="146"/>
      <c r="F3" s="146"/>
      <c r="G3" s="1"/>
      <c r="H3" s="202"/>
      <c r="I3" s="666"/>
      <c r="J3" s="666"/>
      <c r="K3" s="666"/>
      <c r="L3" s="666"/>
      <c r="M3" s="203"/>
      <c r="N3" s="203"/>
      <c r="O3" s="203"/>
      <c r="P3" s="203"/>
      <c r="Q3" s="204"/>
      <c r="R3" s="1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</row>
    <row r="4" spans="1:29" ht="19.8" thickTop="1" thickBot="1">
      <c r="A4" s="146"/>
      <c r="B4" s="146"/>
      <c r="C4" s="146"/>
      <c r="D4" s="146"/>
      <c r="E4" s="146"/>
      <c r="F4" s="146"/>
      <c r="G4" s="1"/>
      <c r="H4" s="205"/>
      <c r="I4" s="146"/>
      <c r="J4" s="288" t="s">
        <v>20</v>
      </c>
      <c r="K4" s="311">
        <f>SUM(J6:J42)</f>
        <v>10</v>
      </c>
      <c r="L4" s="288" t="s">
        <v>20</v>
      </c>
      <c r="M4" s="312">
        <f>SUM(L6:L42)</f>
        <v>10</v>
      </c>
      <c r="N4" s="288" t="s">
        <v>20</v>
      </c>
      <c r="O4" s="311">
        <f>SUM(N6:N42)</f>
        <v>204</v>
      </c>
      <c r="P4" s="288" t="s">
        <v>20</v>
      </c>
      <c r="Q4" s="313">
        <f>SUM(P6:P42)</f>
        <v>2277</v>
      </c>
      <c r="R4" s="60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</row>
    <row r="5" spans="1:29" ht="22.2" thickTop="1" thickBot="1">
      <c r="A5" s="146"/>
      <c r="B5" s="146"/>
      <c r="C5" s="146"/>
      <c r="D5" s="146"/>
      <c r="E5" s="146"/>
      <c r="F5" s="146"/>
      <c r="G5" s="59" t="s">
        <v>21</v>
      </c>
      <c r="H5" s="669" t="s">
        <v>22</v>
      </c>
      <c r="I5" s="670"/>
      <c r="J5" s="667" t="s">
        <v>48</v>
      </c>
      <c r="K5" s="667"/>
      <c r="L5" s="667" t="s">
        <v>50</v>
      </c>
      <c r="M5" s="667"/>
      <c r="N5" s="667" t="s">
        <v>49</v>
      </c>
      <c r="O5" s="667"/>
      <c r="P5" s="667" t="s">
        <v>51</v>
      </c>
      <c r="Q5" s="668"/>
      <c r="R5" s="1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</row>
    <row r="6" spans="1:29" ht="18.600000000000001">
      <c r="A6" s="146"/>
      <c r="B6" s="146"/>
      <c r="C6" s="146"/>
      <c r="D6" s="146"/>
      <c r="E6" s="146"/>
      <c r="F6" s="146"/>
      <c r="G6" s="8">
        <v>1</v>
      </c>
      <c r="H6" s="671" t="s">
        <v>30</v>
      </c>
      <c r="I6" s="672" t="s">
        <v>30</v>
      </c>
      <c r="J6" s="663">
        <v>4</v>
      </c>
      <c r="K6" s="663">
        <v>4</v>
      </c>
      <c r="L6" s="663">
        <v>1</v>
      </c>
      <c r="M6" s="663">
        <v>1</v>
      </c>
      <c r="N6" s="663">
        <v>25</v>
      </c>
      <c r="O6" s="663">
        <v>25</v>
      </c>
      <c r="P6" s="664">
        <v>155</v>
      </c>
      <c r="Q6" s="665">
        <v>155</v>
      </c>
      <c r="R6" s="9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</row>
    <row r="7" spans="1:29" ht="18.600000000000001">
      <c r="A7" s="146"/>
      <c r="B7" s="146"/>
      <c r="C7" s="146"/>
      <c r="D7" s="146"/>
      <c r="E7" s="146"/>
      <c r="F7" s="146"/>
      <c r="G7" s="8">
        <v>2</v>
      </c>
      <c r="H7" s="673" t="s">
        <v>25</v>
      </c>
      <c r="I7" s="674" t="s">
        <v>25</v>
      </c>
      <c r="J7" s="675">
        <v>2</v>
      </c>
      <c r="K7" s="675">
        <v>2</v>
      </c>
      <c r="L7" s="675">
        <v>3</v>
      </c>
      <c r="M7" s="675">
        <v>3</v>
      </c>
      <c r="N7" s="675">
        <v>31</v>
      </c>
      <c r="O7" s="675">
        <v>31</v>
      </c>
      <c r="P7" s="498">
        <v>243</v>
      </c>
      <c r="Q7" s="686">
        <v>243</v>
      </c>
      <c r="R7" s="9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</row>
    <row r="8" spans="1:29" ht="18.600000000000001">
      <c r="A8" s="146"/>
      <c r="B8" s="146"/>
      <c r="C8" s="146"/>
      <c r="D8" s="146"/>
      <c r="E8" s="146"/>
      <c r="F8" s="146"/>
      <c r="G8" s="8">
        <v>3</v>
      </c>
      <c r="H8" s="673" t="s">
        <v>57</v>
      </c>
      <c r="I8" s="674" t="s">
        <v>57</v>
      </c>
      <c r="J8" s="675">
        <v>2</v>
      </c>
      <c r="K8" s="675">
        <v>2</v>
      </c>
      <c r="L8" s="675">
        <v>1</v>
      </c>
      <c r="M8" s="675">
        <v>1</v>
      </c>
      <c r="N8" s="675">
        <v>31</v>
      </c>
      <c r="O8" s="675">
        <v>31</v>
      </c>
      <c r="P8" s="498">
        <v>182</v>
      </c>
      <c r="Q8" s="686">
        <v>182</v>
      </c>
      <c r="R8" s="9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</row>
    <row r="9" spans="1:29" ht="18.600000000000001">
      <c r="A9" s="146"/>
      <c r="B9" s="146"/>
      <c r="C9" s="146"/>
      <c r="D9" s="146"/>
      <c r="E9" s="146"/>
      <c r="F9" s="146"/>
      <c r="G9" s="8">
        <v>4</v>
      </c>
      <c r="H9" s="673" t="s">
        <v>56</v>
      </c>
      <c r="I9" s="674" t="s">
        <v>56</v>
      </c>
      <c r="J9" s="675">
        <v>1</v>
      </c>
      <c r="K9" s="675">
        <v>1</v>
      </c>
      <c r="L9" s="675">
        <v>1</v>
      </c>
      <c r="M9" s="675">
        <v>1</v>
      </c>
      <c r="N9" s="675">
        <v>24</v>
      </c>
      <c r="O9" s="675">
        <v>24</v>
      </c>
      <c r="P9" s="498">
        <v>187</v>
      </c>
      <c r="Q9" s="686">
        <v>187</v>
      </c>
      <c r="R9" s="9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</row>
    <row r="10" spans="1:29" ht="18.600000000000001">
      <c r="A10" s="146"/>
      <c r="B10" s="146"/>
      <c r="C10" s="146"/>
      <c r="D10" s="146"/>
      <c r="E10" s="146"/>
      <c r="F10" s="146"/>
      <c r="G10" s="8">
        <v>5</v>
      </c>
      <c r="H10" s="673" t="s">
        <v>74</v>
      </c>
      <c r="I10" s="674" t="s">
        <v>74</v>
      </c>
      <c r="J10" s="675">
        <v>1</v>
      </c>
      <c r="K10" s="675">
        <v>1</v>
      </c>
      <c r="L10" s="675">
        <v>0</v>
      </c>
      <c r="M10" s="675">
        <v>0</v>
      </c>
      <c r="N10" s="675">
        <v>5</v>
      </c>
      <c r="O10" s="675">
        <v>5</v>
      </c>
      <c r="P10" s="498">
        <v>104</v>
      </c>
      <c r="Q10" s="686">
        <v>104</v>
      </c>
      <c r="R10" s="9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</row>
    <row r="11" spans="1:29" ht="18.600000000000001">
      <c r="A11" s="146"/>
      <c r="B11" s="146"/>
      <c r="C11" s="146"/>
      <c r="D11" s="146"/>
      <c r="E11" s="146"/>
      <c r="F11" s="146"/>
      <c r="G11" s="8">
        <v>6</v>
      </c>
      <c r="H11" s="673" t="s">
        <v>29</v>
      </c>
      <c r="I11" s="674" t="s">
        <v>29</v>
      </c>
      <c r="J11" s="692">
        <v>0</v>
      </c>
      <c r="K11" s="692">
        <v>0</v>
      </c>
      <c r="L11" s="675">
        <v>2</v>
      </c>
      <c r="M11" s="675">
        <v>2</v>
      </c>
      <c r="N11" s="675">
        <v>19</v>
      </c>
      <c r="O11" s="675">
        <v>19</v>
      </c>
      <c r="P11" s="498">
        <v>165</v>
      </c>
      <c r="Q11" s="686">
        <v>165</v>
      </c>
      <c r="R11" s="9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</row>
    <row r="12" spans="1:29" ht="18.600000000000001">
      <c r="A12" s="146"/>
      <c r="B12" s="146"/>
      <c r="C12" s="146"/>
      <c r="D12" s="146"/>
      <c r="E12" s="146"/>
      <c r="F12" s="146"/>
      <c r="G12" s="8">
        <v>7</v>
      </c>
      <c r="H12" s="673" t="s">
        <v>45</v>
      </c>
      <c r="I12" s="674" t="s">
        <v>45</v>
      </c>
      <c r="J12" s="675">
        <v>0</v>
      </c>
      <c r="K12" s="675">
        <v>0</v>
      </c>
      <c r="L12" s="675">
        <v>1</v>
      </c>
      <c r="M12" s="675">
        <v>1</v>
      </c>
      <c r="N12" s="675">
        <v>4</v>
      </c>
      <c r="O12" s="675">
        <v>4</v>
      </c>
      <c r="P12" s="498">
        <v>89</v>
      </c>
      <c r="Q12" s="686">
        <v>89</v>
      </c>
      <c r="R12" s="9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</row>
    <row r="13" spans="1:29" ht="18.600000000000001">
      <c r="A13" s="146"/>
      <c r="B13" s="146"/>
      <c r="C13" s="146"/>
      <c r="D13" s="146"/>
      <c r="E13" s="146"/>
      <c r="F13" s="146"/>
      <c r="G13" s="8">
        <v>8</v>
      </c>
      <c r="H13" s="673" t="s">
        <v>44</v>
      </c>
      <c r="I13" s="674" t="s">
        <v>44</v>
      </c>
      <c r="J13" s="675">
        <v>0</v>
      </c>
      <c r="K13" s="675">
        <v>0</v>
      </c>
      <c r="L13" s="675">
        <v>1</v>
      </c>
      <c r="M13" s="675">
        <v>1</v>
      </c>
      <c r="N13" s="675">
        <v>2</v>
      </c>
      <c r="O13" s="675">
        <v>2</v>
      </c>
      <c r="P13" s="498">
        <v>147</v>
      </c>
      <c r="Q13" s="686">
        <v>147</v>
      </c>
      <c r="R13" s="9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</row>
    <row r="14" spans="1:29" ht="18.600000000000001">
      <c r="A14" s="146"/>
      <c r="B14" s="146"/>
      <c r="C14" s="146"/>
      <c r="D14" s="146"/>
      <c r="E14" s="146"/>
      <c r="F14" s="146"/>
      <c r="G14" s="8">
        <v>9</v>
      </c>
      <c r="H14" s="673" t="s">
        <v>26</v>
      </c>
      <c r="I14" s="674" t="s">
        <v>26</v>
      </c>
      <c r="J14" s="675">
        <v>0</v>
      </c>
      <c r="K14" s="675">
        <v>0</v>
      </c>
      <c r="L14" s="675">
        <v>0</v>
      </c>
      <c r="M14" s="675">
        <v>0</v>
      </c>
      <c r="N14" s="675">
        <v>18</v>
      </c>
      <c r="O14" s="675">
        <v>18</v>
      </c>
      <c r="P14" s="498">
        <v>173</v>
      </c>
      <c r="Q14" s="686">
        <v>173</v>
      </c>
      <c r="R14" s="9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</row>
    <row r="15" spans="1:29" ht="18.600000000000001">
      <c r="A15" s="146"/>
      <c r="B15" s="146"/>
      <c r="C15" s="146"/>
      <c r="D15" s="146"/>
      <c r="E15" s="146"/>
      <c r="F15" s="146"/>
      <c r="G15" s="8">
        <v>10</v>
      </c>
      <c r="H15" s="673" t="s">
        <v>61</v>
      </c>
      <c r="I15" s="674" t="s">
        <v>61</v>
      </c>
      <c r="J15" s="675">
        <v>0</v>
      </c>
      <c r="K15" s="675">
        <v>0</v>
      </c>
      <c r="L15" s="675">
        <v>0</v>
      </c>
      <c r="M15" s="675">
        <v>0</v>
      </c>
      <c r="N15" s="675">
        <v>16</v>
      </c>
      <c r="O15" s="675">
        <v>16</v>
      </c>
      <c r="P15" s="498">
        <v>199</v>
      </c>
      <c r="Q15" s="686">
        <v>199</v>
      </c>
      <c r="R15" s="9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</row>
    <row r="16" spans="1:29" ht="18.600000000000001">
      <c r="A16" s="146"/>
      <c r="B16" s="146"/>
      <c r="C16" s="146"/>
      <c r="D16" s="146"/>
      <c r="E16" s="146"/>
      <c r="F16" s="146"/>
      <c r="G16" s="8">
        <v>11</v>
      </c>
      <c r="H16" s="673" t="s">
        <v>24</v>
      </c>
      <c r="I16" s="674" t="s">
        <v>24</v>
      </c>
      <c r="J16" s="675">
        <v>0</v>
      </c>
      <c r="K16" s="675">
        <v>0</v>
      </c>
      <c r="L16" s="675">
        <v>0</v>
      </c>
      <c r="M16" s="675">
        <v>0</v>
      </c>
      <c r="N16" s="675">
        <v>10</v>
      </c>
      <c r="O16" s="675">
        <v>10</v>
      </c>
      <c r="P16" s="498">
        <v>116</v>
      </c>
      <c r="Q16" s="686">
        <v>116</v>
      </c>
      <c r="R16" s="9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</row>
    <row r="17" spans="1:29" ht="18.600000000000001">
      <c r="A17" s="146"/>
      <c r="B17" s="146"/>
      <c r="C17" s="146"/>
      <c r="D17" s="146"/>
      <c r="E17" s="146"/>
      <c r="F17" s="146"/>
      <c r="G17" s="8">
        <v>12</v>
      </c>
      <c r="H17" s="673" t="s">
        <v>27</v>
      </c>
      <c r="I17" s="674" t="s">
        <v>27</v>
      </c>
      <c r="J17" s="675">
        <v>0</v>
      </c>
      <c r="K17" s="675">
        <v>0</v>
      </c>
      <c r="L17" s="675">
        <v>0</v>
      </c>
      <c r="M17" s="675">
        <v>0</v>
      </c>
      <c r="N17" s="675">
        <v>7</v>
      </c>
      <c r="O17" s="675">
        <v>7</v>
      </c>
      <c r="P17" s="498">
        <v>140</v>
      </c>
      <c r="Q17" s="686">
        <v>140</v>
      </c>
      <c r="R17" s="9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</row>
    <row r="18" spans="1:29" ht="18.600000000000001">
      <c r="A18" s="146"/>
      <c r="B18" s="146"/>
      <c r="C18" s="146"/>
      <c r="D18" s="146"/>
      <c r="E18" s="146"/>
      <c r="F18" s="146"/>
      <c r="G18" s="8">
        <v>13</v>
      </c>
      <c r="H18" s="673" t="s">
        <v>42</v>
      </c>
      <c r="I18" s="674" t="s">
        <v>42</v>
      </c>
      <c r="J18" s="675">
        <v>0</v>
      </c>
      <c r="K18" s="675">
        <v>0</v>
      </c>
      <c r="L18" s="675">
        <v>0</v>
      </c>
      <c r="M18" s="675">
        <v>0</v>
      </c>
      <c r="N18" s="675">
        <v>7</v>
      </c>
      <c r="O18" s="675">
        <v>7</v>
      </c>
      <c r="P18" s="498">
        <v>75</v>
      </c>
      <c r="Q18" s="686">
        <v>75</v>
      </c>
      <c r="R18" s="9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</row>
    <row r="19" spans="1:29" ht="18.600000000000001">
      <c r="A19" s="146"/>
      <c r="B19" s="146"/>
      <c r="C19" s="146"/>
      <c r="D19" s="146"/>
      <c r="E19" s="146"/>
      <c r="F19" s="146"/>
      <c r="G19" s="8">
        <v>14</v>
      </c>
      <c r="H19" s="673" t="s">
        <v>13</v>
      </c>
      <c r="I19" s="674" t="s">
        <v>13</v>
      </c>
      <c r="J19" s="675">
        <v>0</v>
      </c>
      <c r="K19" s="675">
        <v>0</v>
      </c>
      <c r="L19" s="675">
        <v>0</v>
      </c>
      <c r="M19" s="675">
        <v>0</v>
      </c>
      <c r="N19" s="675">
        <v>2</v>
      </c>
      <c r="O19" s="675">
        <v>2</v>
      </c>
      <c r="P19" s="498">
        <v>71</v>
      </c>
      <c r="Q19" s="686">
        <v>71</v>
      </c>
      <c r="R19" s="9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</row>
    <row r="20" spans="1:29" ht="18.600000000000001">
      <c r="A20" s="146"/>
      <c r="B20" s="146"/>
      <c r="C20" s="146"/>
      <c r="D20" s="146"/>
      <c r="E20" s="146"/>
      <c r="F20" s="146"/>
      <c r="G20" s="8">
        <v>15</v>
      </c>
      <c r="H20" s="673" t="s">
        <v>68</v>
      </c>
      <c r="I20" s="674" t="s">
        <v>68</v>
      </c>
      <c r="J20" s="675">
        <v>0</v>
      </c>
      <c r="K20" s="675">
        <v>0</v>
      </c>
      <c r="L20" s="675">
        <v>0</v>
      </c>
      <c r="M20" s="675">
        <v>0</v>
      </c>
      <c r="N20" s="675">
        <v>2</v>
      </c>
      <c r="O20" s="675">
        <v>2</v>
      </c>
      <c r="P20" s="498">
        <v>55</v>
      </c>
      <c r="Q20" s="686">
        <v>55</v>
      </c>
      <c r="R20" s="9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</row>
    <row r="21" spans="1:29" ht="18.600000000000001">
      <c r="A21" s="146"/>
      <c r="B21" s="146"/>
      <c r="C21" s="146"/>
      <c r="D21" s="146"/>
      <c r="E21" s="146"/>
      <c r="F21" s="146"/>
      <c r="G21" s="8">
        <v>16</v>
      </c>
      <c r="H21" s="673" t="s">
        <v>32</v>
      </c>
      <c r="I21" s="674" t="s">
        <v>32</v>
      </c>
      <c r="J21" s="675">
        <v>0</v>
      </c>
      <c r="K21" s="675">
        <v>0</v>
      </c>
      <c r="L21" s="675">
        <v>0</v>
      </c>
      <c r="M21" s="675">
        <v>0</v>
      </c>
      <c r="N21" s="675">
        <v>1</v>
      </c>
      <c r="O21" s="675">
        <v>1</v>
      </c>
      <c r="P21" s="498">
        <v>58</v>
      </c>
      <c r="Q21" s="686">
        <v>58</v>
      </c>
      <c r="R21" s="9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</row>
    <row r="22" spans="1:29" ht="18.600000000000001">
      <c r="A22" s="146"/>
      <c r="B22" s="146"/>
      <c r="C22" s="146"/>
      <c r="D22" s="146"/>
      <c r="E22" s="146"/>
      <c r="F22" s="146"/>
      <c r="G22" s="8">
        <v>17</v>
      </c>
      <c r="H22" s="673" t="s">
        <v>31</v>
      </c>
      <c r="I22" s="674" t="s">
        <v>31</v>
      </c>
      <c r="J22" s="675">
        <v>0</v>
      </c>
      <c r="K22" s="675">
        <v>0</v>
      </c>
      <c r="L22" s="675">
        <v>0</v>
      </c>
      <c r="M22" s="675">
        <v>0</v>
      </c>
      <c r="N22" s="675">
        <v>0</v>
      </c>
      <c r="O22" s="675">
        <v>0</v>
      </c>
      <c r="P22" s="498">
        <v>36</v>
      </c>
      <c r="Q22" s="686">
        <v>36</v>
      </c>
      <c r="R22" s="9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</row>
    <row r="23" spans="1:29" ht="18.600000000000001">
      <c r="A23" s="146"/>
      <c r="B23" s="146"/>
      <c r="C23" s="146"/>
      <c r="D23" s="146"/>
      <c r="E23" s="146"/>
      <c r="F23" s="146"/>
      <c r="G23" s="8">
        <v>18</v>
      </c>
      <c r="H23" s="673" t="s">
        <v>35</v>
      </c>
      <c r="I23" s="674" t="s">
        <v>35</v>
      </c>
      <c r="J23" s="675">
        <v>0</v>
      </c>
      <c r="K23" s="675">
        <v>0</v>
      </c>
      <c r="L23" s="675">
        <v>0</v>
      </c>
      <c r="M23" s="675">
        <v>0</v>
      </c>
      <c r="N23" s="675">
        <v>0</v>
      </c>
      <c r="O23" s="675">
        <v>0</v>
      </c>
      <c r="P23" s="498">
        <v>28</v>
      </c>
      <c r="Q23" s="686">
        <v>28</v>
      </c>
      <c r="R23" s="9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</row>
    <row r="24" spans="1:29" ht="18.600000000000001">
      <c r="A24" s="146"/>
      <c r="B24" s="146"/>
      <c r="C24" s="146"/>
      <c r="D24" s="146"/>
      <c r="E24" s="146"/>
      <c r="F24" s="146"/>
      <c r="G24" s="8">
        <v>19</v>
      </c>
      <c r="H24" s="673" t="s">
        <v>2</v>
      </c>
      <c r="I24" s="674" t="s">
        <v>2</v>
      </c>
      <c r="J24" s="675">
        <v>0</v>
      </c>
      <c r="K24" s="675">
        <v>0</v>
      </c>
      <c r="L24" s="675">
        <v>0</v>
      </c>
      <c r="M24" s="675">
        <v>0</v>
      </c>
      <c r="N24" s="675">
        <v>0</v>
      </c>
      <c r="O24" s="675">
        <v>0</v>
      </c>
      <c r="P24" s="498">
        <v>19</v>
      </c>
      <c r="Q24" s="686">
        <v>19</v>
      </c>
      <c r="R24" s="9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</row>
    <row r="25" spans="1:29" ht="18.600000000000001">
      <c r="A25" s="146"/>
      <c r="B25" s="146"/>
      <c r="C25" s="146"/>
      <c r="D25" s="146"/>
      <c r="E25" s="146"/>
      <c r="F25" s="146"/>
      <c r="G25" s="8">
        <v>20</v>
      </c>
      <c r="H25" s="673" t="s">
        <v>62</v>
      </c>
      <c r="I25" s="674" t="s">
        <v>62</v>
      </c>
      <c r="J25" s="675">
        <v>0</v>
      </c>
      <c r="K25" s="675">
        <v>0</v>
      </c>
      <c r="L25" s="675">
        <v>0</v>
      </c>
      <c r="M25" s="675">
        <v>0</v>
      </c>
      <c r="N25" s="675">
        <v>0</v>
      </c>
      <c r="O25" s="675">
        <v>0</v>
      </c>
      <c r="P25" s="498">
        <v>13</v>
      </c>
      <c r="Q25" s="686">
        <v>13</v>
      </c>
      <c r="R25" s="9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</row>
    <row r="26" spans="1:29" ht="18.600000000000001">
      <c r="A26" s="146"/>
      <c r="B26" s="146"/>
      <c r="C26" s="146"/>
      <c r="D26" s="146"/>
      <c r="E26" s="146"/>
      <c r="F26" s="146"/>
      <c r="G26" s="8">
        <v>21</v>
      </c>
      <c r="H26" s="676" t="s">
        <v>3</v>
      </c>
      <c r="I26" s="677" t="s">
        <v>3</v>
      </c>
      <c r="J26" s="692">
        <v>0</v>
      </c>
      <c r="K26" s="692">
        <v>0</v>
      </c>
      <c r="L26" s="675">
        <v>0</v>
      </c>
      <c r="M26" s="675">
        <v>0</v>
      </c>
      <c r="N26" s="675">
        <v>0</v>
      </c>
      <c r="O26" s="675">
        <v>0</v>
      </c>
      <c r="P26" s="498">
        <v>11</v>
      </c>
      <c r="Q26" s="686">
        <v>11</v>
      </c>
      <c r="R26" s="9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</row>
    <row r="27" spans="1:29" ht="18.600000000000001">
      <c r="A27" s="146"/>
      <c r="B27" s="146"/>
      <c r="C27" s="146"/>
      <c r="D27" s="146"/>
      <c r="E27" s="146"/>
      <c r="F27" s="146"/>
      <c r="G27" s="8">
        <v>22</v>
      </c>
      <c r="H27" s="673" t="s">
        <v>60</v>
      </c>
      <c r="I27" s="674" t="s">
        <v>60</v>
      </c>
      <c r="J27" s="675">
        <v>0</v>
      </c>
      <c r="K27" s="675">
        <v>0</v>
      </c>
      <c r="L27" s="675">
        <v>0</v>
      </c>
      <c r="M27" s="675">
        <v>0</v>
      </c>
      <c r="N27" s="675">
        <v>0</v>
      </c>
      <c r="O27" s="675">
        <v>0</v>
      </c>
      <c r="P27" s="498">
        <v>2</v>
      </c>
      <c r="Q27" s="686">
        <v>2</v>
      </c>
      <c r="R27" s="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</row>
    <row r="28" spans="1:29" ht="18.600000000000001">
      <c r="A28" s="146"/>
      <c r="B28" s="146"/>
      <c r="C28" s="146"/>
      <c r="D28" s="146"/>
      <c r="E28" s="146"/>
      <c r="F28" s="146"/>
      <c r="G28" s="8">
        <v>23</v>
      </c>
      <c r="H28" s="673" t="s">
        <v>38</v>
      </c>
      <c r="I28" s="674" t="s">
        <v>38</v>
      </c>
      <c r="J28" s="675">
        <v>0</v>
      </c>
      <c r="K28" s="675">
        <v>0</v>
      </c>
      <c r="L28" s="675">
        <v>0</v>
      </c>
      <c r="M28" s="675">
        <v>0</v>
      </c>
      <c r="N28" s="675">
        <v>0</v>
      </c>
      <c r="O28" s="675">
        <v>0</v>
      </c>
      <c r="P28" s="498">
        <v>2</v>
      </c>
      <c r="Q28" s="686">
        <v>2</v>
      </c>
      <c r="R28" s="9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</row>
    <row r="29" spans="1:29" ht="18.600000000000001">
      <c r="A29" s="146"/>
      <c r="B29" s="146"/>
      <c r="C29" s="146"/>
      <c r="D29" s="146"/>
      <c r="E29" s="146"/>
      <c r="F29" s="146"/>
      <c r="G29" s="8">
        <v>24</v>
      </c>
      <c r="H29" s="673" t="s">
        <v>69</v>
      </c>
      <c r="I29" s="674" t="s">
        <v>69</v>
      </c>
      <c r="J29" s="675">
        <v>0</v>
      </c>
      <c r="K29" s="675">
        <v>0</v>
      </c>
      <c r="L29" s="675">
        <v>0</v>
      </c>
      <c r="M29" s="675">
        <v>0</v>
      </c>
      <c r="N29" s="675">
        <v>0</v>
      </c>
      <c r="O29" s="675">
        <v>0</v>
      </c>
      <c r="P29" s="498">
        <v>2</v>
      </c>
      <c r="Q29" s="686">
        <v>2</v>
      </c>
      <c r="R29" s="9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</row>
    <row r="30" spans="1:29" ht="18.600000000000001">
      <c r="A30" s="146"/>
      <c r="B30" s="146"/>
      <c r="C30" s="146"/>
      <c r="D30" s="146"/>
      <c r="E30" s="146"/>
      <c r="F30" s="146"/>
      <c r="G30" s="8">
        <v>25</v>
      </c>
      <c r="H30" s="673" t="s">
        <v>34</v>
      </c>
      <c r="I30" s="674" t="s">
        <v>34</v>
      </c>
      <c r="J30" s="675">
        <v>0</v>
      </c>
      <c r="K30" s="675">
        <v>0</v>
      </c>
      <c r="L30" s="675">
        <v>0</v>
      </c>
      <c r="M30" s="675">
        <v>0</v>
      </c>
      <c r="N30" s="675">
        <v>0</v>
      </c>
      <c r="O30" s="675">
        <v>0</v>
      </c>
      <c r="P30" s="498">
        <v>2</v>
      </c>
      <c r="Q30" s="686">
        <v>2</v>
      </c>
      <c r="R30" s="9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</row>
    <row r="31" spans="1:29" ht="18.600000000000001">
      <c r="A31" s="146"/>
      <c r="B31" s="146"/>
      <c r="C31" s="146"/>
      <c r="D31" s="146"/>
      <c r="E31" s="146"/>
      <c r="F31" s="146"/>
      <c r="G31" s="8">
        <v>26</v>
      </c>
      <c r="H31" s="673" t="s">
        <v>36</v>
      </c>
      <c r="I31" s="674" t="s">
        <v>36</v>
      </c>
      <c r="J31" s="675">
        <v>0</v>
      </c>
      <c r="K31" s="675">
        <v>0</v>
      </c>
      <c r="L31" s="675">
        <v>0</v>
      </c>
      <c r="M31" s="675">
        <v>0</v>
      </c>
      <c r="N31" s="693">
        <v>0</v>
      </c>
      <c r="O31" s="693">
        <v>0</v>
      </c>
      <c r="P31" s="498">
        <v>1</v>
      </c>
      <c r="Q31" s="686">
        <v>1</v>
      </c>
      <c r="R31" s="9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</row>
    <row r="32" spans="1:29" ht="18.600000000000001">
      <c r="A32" s="146"/>
      <c r="B32" s="146"/>
      <c r="C32" s="146"/>
      <c r="D32" s="146"/>
      <c r="E32" s="146"/>
      <c r="F32" s="146"/>
      <c r="G32" s="8">
        <v>27</v>
      </c>
      <c r="H32" s="687" t="s">
        <v>46</v>
      </c>
      <c r="I32" s="688" t="s">
        <v>46</v>
      </c>
      <c r="J32" s="675">
        <v>0</v>
      </c>
      <c r="K32" s="675">
        <v>0</v>
      </c>
      <c r="L32" s="675">
        <v>0</v>
      </c>
      <c r="M32" s="675">
        <v>0</v>
      </c>
      <c r="N32" s="694">
        <v>0</v>
      </c>
      <c r="O32" s="694">
        <v>0</v>
      </c>
      <c r="P32" s="695">
        <v>1</v>
      </c>
      <c r="Q32" s="696">
        <v>1</v>
      </c>
      <c r="R32" s="9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</row>
    <row r="33" spans="1:29" ht="18.600000000000001">
      <c r="A33" s="146"/>
      <c r="B33" s="146"/>
      <c r="C33" s="146"/>
      <c r="D33" s="146"/>
      <c r="E33" s="146"/>
      <c r="F33" s="146"/>
      <c r="G33" s="8">
        <v>28</v>
      </c>
      <c r="H33" s="687" t="s">
        <v>47</v>
      </c>
      <c r="I33" s="688" t="s">
        <v>47</v>
      </c>
      <c r="J33" s="675">
        <v>0</v>
      </c>
      <c r="K33" s="675">
        <v>0</v>
      </c>
      <c r="L33" s="675">
        <v>0</v>
      </c>
      <c r="M33" s="675">
        <v>0</v>
      </c>
      <c r="N33" s="694">
        <v>0</v>
      </c>
      <c r="O33" s="694">
        <v>0</v>
      </c>
      <c r="P33" s="695">
        <v>1</v>
      </c>
      <c r="Q33" s="696">
        <v>1</v>
      </c>
      <c r="R33" s="9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</row>
    <row r="34" spans="1:29" ht="18.600000000000001">
      <c r="A34" s="146"/>
      <c r="B34" s="146"/>
      <c r="C34" s="146"/>
      <c r="D34" s="146"/>
      <c r="E34" s="146"/>
      <c r="F34" s="146"/>
      <c r="G34" s="8">
        <v>29</v>
      </c>
      <c r="H34" s="687" t="s">
        <v>40</v>
      </c>
      <c r="I34" s="688" t="s">
        <v>40</v>
      </c>
      <c r="J34" s="675">
        <v>0</v>
      </c>
      <c r="K34" s="675">
        <v>0</v>
      </c>
      <c r="L34" s="675">
        <v>0</v>
      </c>
      <c r="M34" s="675">
        <v>0</v>
      </c>
      <c r="N34" s="694">
        <v>0</v>
      </c>
      <c r="O34" s="694">
        <v>0</v>
      </c>
      <c r="P34" s="695">
        <v>0</v>
      </c>
      <c r="Q34" s="696">
        <v>0</v>
      </c>
      <c r="R34" s="9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</row>
    <row r="35" spans="1:29" ht="18.600000000000001">
      <c r="A35" s="146"/>
      <c r="B35" s="146"/>
      <c r="C35" s="146"/>
      <c r="D35" s="146"/>
      <c r="E35" s="146"/>
      <c r="F35" s="146"/>
      <c r="G35" s="8">
        <v>30</v>
      </c>
      <c r="H35" s="687" t="s">
        <v>58</v>
      </c>
      <c r="I35" s="688" t="s">
        <v>58</v>
      </c>
      <c r="J35" s="675">
        <v>0</v>
      </c>
      <c r="K35" s="675">
        <v>0</v>
      </c>
      <c r="L35" s="694">
        <v>0</v>
      </c>
      <c r="M35" s="694">
        <v>0</v>
      </c>
      <c r="N35" s="694">
        <v>0</v>
      </c>
      <c r="O35" s="694">
        <v>0</v>
      </c>
      <c r="P35" s="695">
        <v>0</v>
      </c>
      <c r="Q35" s="696">
        <v>0</v>
      </c>
      <c r="R35" s="9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</row>
    <row r="36" spans="1:29" ht="18.600000000000001">
      <c r="A36" s="146"/>
      <c r="B36" s="146"/>
      <c r="C36" s="146"/>
      <c r="D36" s="146"/>
      <c r="E36" s="146"/>
      <c r="F36" s="146"/>
      <c r="G36" s="8">
        <v>31</v>
      </c>
      <c r="H36" s="687" t="s">
        <v>71</v>
      </c>
      <c r="I36" s="689" t="s">
        <v>71</v>
      </c>
      <c r="J36" s="675">
        <v>0</v>
      </c>
      <c r="K36" s="675">
        <v>0</v>
      </c>
      <c r="L36" s="694">
        <v>0</v>
      </c>
      <c r="M36" s="694">
        <v>0</v>
      </c>
      <c r="N36" s="694">
        <v>0</v>
      </c>
      <c r="O36" s="694">
        <v>0</v>
      </c>
      <c r="P36" s="695">
        <v>0</v>
      </c>
      <c r="Q36" s="696">
        <v>0</v>
      </c>
      <c r="R36" s="9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</row>
    <row r="37" spans="1:29" ht="19.2" thickBot="1">
      <c r="A37" s="146"/>
      <c r="B37" s="146"/>
      <c r="C37" s="146"/>
      <c r="D37" s="146"/>
      <c r="E37" s="146"/>
      <c r="F37" s="146"/>
      <c r="G37" s="8">
        <v>32</v>
      </c>
      <c r="H37" s="690" t="s">
        <v>87</v>
      </c>
      <c r="I37" s="691" t="s">
        <v>87</v>
      </c>
      <c r="J37" s="675">
        <v>0</v>
      </c>
      <c r="K37" s="675">
        <v>0</v>
      </c>
      <c r="L37" s="694">
        <v>0</v>
      </c>
      <c r="M37" s="694">
        <v>0</v>
      </c>
      <c r="N37" s="694">
        <v>0</v>
      </c>
      <c r="O37" s="694">
        <v>0</v>
      </c>
      <c r="P37" s="695">
        <v>0</v>
      </c>
      <c r="Q37" s="696">
        <v>0</v>
      </c>
      <c r="R37" s="9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</row>
    <row r="38" spans="1:29" ht="18.600000000000001">
      <c r="A38" s="146"/>
      <c r="B38" s="146"/>
      <c r="C38" s="146"/>
      <c r="D38" s="146"/>
      <c r="E38" s="146"/>
      <c r="F38" s="146"/>
      <c r="G38" s="8"/>
      <c r="H38" s="681"/>
      <c r="I38" s="681"/>
      <c r="J38" s="701"/>
      <c r="K38" s="701"/>
      <c r="L38" s="702"/>
      <c r="M38" s="702"/>
      <c r="N38" s="703"/>
      <c r="O38" s="703"/>
      <c r="P38" s="704"/>
      <c r="Q38" s="704"/>
      <c r="R38" s="9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</row>
    <row r="39" spans="1:29" ht="18.600000000000001">
      <c r="A39" s="146"/>
      <c r="B39" s="146"/>
      <c r="C39" s="146"/>
      <c r="D39" s="146"/>
      <c r="E39" s="146"/>
      <c r="F39" s="146"/>
      <c r="G39" s="194"/>
      <c r="H39" s="678"/>
      <c r="I39" s="678"/>
      <c r="J39" s="700"/>
      <c r="K39" s="700"/>
      <c r="L39" s="683"/>
      <c r="M39" s="683"/>
      <c r="N39" s="684"/>
      <c r="O39" s="684"/>
      <c r="P39" s="685"/>
      <c r="Q39" s="685"/>
      <c r="R39" s="17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</row>
    <row r="40" spans="1:29" ht="18.600000000000001">
      <c r="A40" s="146"/>
      <c r="B40" s="146"/>
      <c r="C40" s="146"/>
      <c r="D40" s="146"/>
      <c r="E40" s="146"/>
      <c r="F40" s="146"/>
      <c r="G40" s="194"/>
      <c r="H40" s="678"/>
      <c r="I40" s="678"/>
      <c r="J40" s="700"/>
      <c r="K40" s="700"/>
      <c r="L40" s="683"/>
      <c r="M40" s="683"/>
      <c r="N40" s="684"/>
      <c r="O40" s="684"/>
      <c r="P40" s="685"/>
      <c r="Q40" s="685"/>
      <c r="R40" s="17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</row>
    <row r="41" spans="1:29" ht="18.600000000000001">
      <c r="A41" s="146"/>
      <c r="B41" s="146"/>
      <c r="C41" s="146"/>
      <c r="D41" s="146"/>
      <c r="E41" s="146"/>
      <c r="F41" s="146"/>
      <c r="G41" s="194"/>
      <c r="H41" s="678"/>
      <c r="I41" s="678"/>
      <c r="J41" s="700"/>
      <c r="K41" s="700"/>
      <c r="L41" s="683"/>
      <c r="M41" s="683"/>
      <c r="N41" s="684"/>
      <c r="O41" s="684"/>
      <c r="P41" s="685"/>
      <c r="Q41" s="685"/>
      <c r="R41" s="17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</row>
    <row r="42" spans="1:29" ht="18.600000000000001">
      <c r="A42" s="146"/>
      <c r="B42" s="146"/>
      <c r="C42" s="146"/>
      <c r="D42" s="146"/>
      <c r="E42" s="146"/>
      <c r="F42" s="146"/>
      <c r="G42" s="194"/>
      <c r="H42" s="678"/>
      <c r="I42" s="678"/>
      <c r="J42" s="682"/>
      <c r="K42" s="682"/>
      <c r="L42" s="683"/>
      <c r="M42" s="683"/>
      <c r="N42" s="684"/>
      <c r="O42" s="684"/>
      <c r="P42" s="685"/>
      <c r="Q42" s="685"/>
      <c r="R42" s="17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</row>
    <row r="43" spans="1:29" ht="18.600000000000001">
      <c r="A43" s="146"/>
      <c r="B43" s="146"/>
      <c r="C43" s="146"/>
      <c r="D43" s="146"/>
      <c r="E43" s="146"/>
      <c r="F43" s="146"/>
      <c r="G43" s="195"/>
      <c r="H43" s="678"/>
      <c r="I43" s="678"/>
      <c r="J43" s="196"/>
      <c r="K43" s="197"/>
      <c r="L43" s="176"/>
      <c r="M43" s="146"/>
      <c r="N43" s="197"/>
      <c r="O43" s="176"/>
      <c r="P43" s="146"/>
      <c r="Q43" s="197"/>
      <c r="R43" s="17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</row>
    <row r="44" spans="1:29" ht="18.600000000000001">
      <c r="A44" s="146"/>
      <c r="B44" s="146"/>
      <c r="C44" s="146"/>
      <c r="D44" s="146"/>
      <c r="E44" s="146"/>
      <c r="F44" s="146"/>
      <c r="G44" s="195"/>
      <c r="H44" s="678"/>
      <c r="I44" s="678"/>
      <c r="J44" s="196"/>
      <c r="K44" s="197"/>
      <c r="L44" s="176"/>
      <c r="M44" s="146"/>
      <c r="N44" s="197"/>
      <c r="O44" s="176"/>
      <c r="P44" s="146"/>
      <c r="Q44" s="197"/>
      <c r="R44" s="17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</row>
    <row r="45" spans="1:29" ht="18.600000000000001">
      <c r="A45" s="146"/>
      <c r="B45" s="146"/>
      <c r="C45" s="146"/>
      <c r="D45" s="146"/>
      <c r="E45" s="146"/>
      <c r="F45" s="146"/>
      <c r="G45" s="195"/>
      <c r="H45" s="678"/>
      <c r="I45" s="678"/>
      <c r="J45" s="196"/>
      <c r="K45" s="197"/>
      <c r="L45" s="176"/>
      <c r="M45" s="146"/>
      <c r="N45" s="197"/>
      <c r="O45" s="176"/>
      <c r="P45" s="146"/>
      <c r="Q45" s="197"/>
      <c r="R45" s="17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</row>
    <row r="46" spans="1:29" ht="18.600000000000001">
      <c r="A46" s="146"/>
      <c r="B46" s="146"/>
      <c r="C46" s="146"/>
      <c r="D46" s="146"/>
      <c r="E46" s="146"/>
      <c r="F46" s="146"/>
      <c r="G46" s="195"/>
      <c r="H46" s="678"/>
      <c r="I46" s="678"/>
      <c r="J46" s="198"/>
      <c r="K46" s="197"/>
      <c r="L46" s="176"/>
      <c r="M46" s="146"/>
      <c r="N46" s="197"/>
      <c r="O46" s="176"/>
      <c r="P46" s="146"/>
      <c r="Q46" s="197"/>
      <c r="R46" s="17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</row>
    <row r="47" spans="1:29" ht="18.600000000000001">
      <c r="A47" s="146"/>
      <c r="B47" s="146"/>
      <c r="C47" s="146"/>
      <c r="D47" s="146"/>
      <c r="E47" s="146"/>
      <c r="F47" s="146"/>
      <c r="G47" s="195"/>
      <c r="H47" s="679"/>
      <c r="I47" s="679"/>
      <c r="J47" s="196"/>
      <c r="K47" s="197"/>
      <c r="L47" s="147"/>
      <c r="M47" s="146"/>
      <c r="N47" s="197"/>
      <c r="O47" s="176"/>
      <c r="P47" s="146"/>
      <c r="Q47" s="197"/>
      <c r="R47" s="17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</row>
    <row r="48" spans="1:29" ht="18.600000000000001">
      <c r="A48" s="146"/>
      <c r="B48" s="146"/>
      <c r="C48" s="146"/>
      <c r="D48" s="146"/>
      <c r="E48" s="146"/>
      <c r="F48" s="146"/>
      <c r="G48" s="195"/>
      <c r="H48" s="679"/>
      <c r="I48" s="679"/>
      <c r="J48" s="199"/>
      <c r="K48" s="197"/>
      <c r="L48" s="176"/>
      <c r="M48" s="146"/>
      <c r="N48" s="197"/>
      <c r="O48" s="176"/>
      <c r="P48" s="146"/>
      <c r="Q48" s="197"/>
      <c r="R48" s="17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</row>
    <row r="49" spans="1:29">
      <c r="A49" s="146"/>
      <c r="B49" s="146"/>
      <c r="C49" s="146"/>
      <c r="D49" s="146"/>
      <c r="E49" s="146"/>
      <c r="F49" s="146"/>
      <c r="G49" s="680"/>
      <c r="H49" s="680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</row>
    <row r="50" spans="1:29" ht="21.6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200"/>
      <c r="L50" s="201"/>
      <c r="M50" s="146"/>
      <c r="N50" s="200"/>
      <c r="O50" s="201"/>
      <c r="P50" s="146"/>
      <c r="Q50" s="200"/>
      <c r="R50" s="201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</row>
    <row r="51" spans="1:29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</row>
    <row r="52" spans="1:29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</row>
    <row r="53" spans="1:29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</row>
    <row r="54" spans="1:29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</row>
    <row r="55" spans="1:29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</row>
    <row r="56" spans="1:29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</row>
    <row r="57" spans="1:29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</row>
    <row r="58" spans="1:29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</row>
    <row r="59" spans="1:29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</row>
    <row r="60" spans="1:29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</row>
    <row r="61" spans="1:29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</row>
    <row r="62" spans="1:29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</row>
    <row r="63" spans="1:29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</row>
    <row r="64" spans="1:29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</row>
    <row r="65" spans="1:19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</row>
    <row r="66" spans="1:19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</row>
    <row r="67" spans="1:19"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</row>
  </sheetData>
  <sortState xmlns:xlrd2="http://schemas.microsoft.com/office/spreadsheetml/2017/richdata2" ref="H10:Q13">
    <sortCondition descending="1" ref="N10:N13"/>
  </sortState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P37" sqref="P37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46"/>
      <c r="B1" s="146"/>
      <c r="C1" s="146"/>
      <c r="D1" s="705" t="s">
        <v>66</v>
      </c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</row>
    <row r="2" spans="1:37" ht="21.6" thickBot="1">
      <c r="A2" s="146"/>
      <c r="B2" s="146"/>
      <c r="C2" s="146"/>
      <c r="D2" s="1"/>
      <c r="E2" s="50"/>
      <c r="F2" s="50"/>
      <c r="G2" s="92" t="s">
        <v>23</v>
      </c>
      <c r="H2" s="90" t="s">
        <v>64</v>
      </c>
      <c r="I2" s="90" t="s">
        <v>65</v>
      </c>
      <c r="J2" s="93"/>
      <c r="K2" s="94">
        <v>1</v>
      </c>
      <c r="L2" s="94">
        <v>2</v>
      </c>
      <c r="M2" s="94">
        <v>3</v>
      </c>
      <c r="N2" s="94">
        <v>4</v>
      </c>
      <c r="O2" s="94">
        <v>5</v>
      </c>
      <c r="P2" s="91"/>
      <c r="Q2" s="94">
        <v>6</v>
      </c>
      <c r="R2" s="94">
        <v>7</v>
      </c>
      <c r="S2" s="94">
        <v>8</v>
      </c>
      <c r="T2" s="94">
        <v>9</v>
      </c>
      <c r="U2" s="95">
        <v>10</v>
      </c>
      <c r="V2" s="49"/>
      <c r="W2" s="64"/>
      <c r="X2" s="206"/>
      <c r="Y2" s="206"/>
      <c r="Z2" s="206"/>
      <c r="AA2" s="206"/>
      <c r="AB2" s="207"/>
      <c r="AC2" s="146"/>
      <c r="AD2" s="146"/>
      <c r="AE2" s="146"/>
      <c r="AF2" s="146"/>
      <c r="AG2" s="146"/>
      <c r="AH2" s="146"/>
      <c r="AI2" s="146"/>
      <c r="AJ2" s="146"/>
      <c r="AK2" s="146"/>
    </row>
    <row r="3" spans="1:37" ht="18.600000000000001">
      <c r="A3" s="146"/>
      <c r="B3" s="146"/>
      <c r="C3" s="146"/>
      <c r="D3" s="43">
        <v>1</v>
      </c>
      <c r="E3" s="69" t="s">
        <v>56</v>
      </c>
      <c r="F3" s="70"/>
      <c r="G3" s="79">
        <v>42081</v>
      </c>
      <c r="H3" s="80">
        <v>2010</v>
      </c>
      <c r="I3" s="281">
        <f t="shared" ref="I3:I33" si="0">SUM(P3+V3)</f>
        <v>1482</v>
      </c>
      <c r="J3" s="81"/>
      <c r="K3" s="82">
        <v>148</v>
      </c>
      <c r="L3" s="82">
        <v>148</v>
      </c>
      <c r="M3" s="82">
        <v>146</v>
      </c>
      <c r="N3" s="82">
        <v>148</v>
      </c>
      <c r="O3" s="82">
        <v>144</v>
      </c>
      <c r="P3" s="281">
        <f t="shared" ref="P3:P33" si="1">SUM(K3:O3)</f>
        <v>734</v>
      </c>
      <c r="Q3" s="82">
        <v>148</v>
      </c>
      <c r="R3" s="82">
        <v>152</v>
      </c>
      <c r="S3" s="82">
        <v>152</v>
      </c>
      <c r="T3" s="82">
        <v>148</v>
      </c>
      <c r="U3" s="82">
        <v>148</v>
      </c>
      <c r="V3" s="284">
        <f t="shared" ref="V3:V33" si="2">SUM(Q3:U3)</f>
        <v>748</v>
      </c>
      <c r="W3" s="62"/>
      <c r="X3" s="208"/>
      <c r="Y3" s="208"/>
      <c r="Z3" s="208"/>
      <c r="AA3" s="208"/>
      <c r="AB3" s="209"/>
      <c r="AC3" s="146"/>
      <c r="AD3" s="146"/>
      <c r="AE3" s="146"/>
      <c r="AF3" s="146"/>
      <c r="AG3" s="146"/>
      <c r="AH3" s="146"/>
      <c r="AI3" s="146"/>
      <c r="AJ3" s="146"/>
      <c r="AK3" s="146"/>
    </row>
    <row r="4" spans="1:37" ht="18.600000000000001">
      <c r="A4" s="146"/>
      <c r="B4" s="146"/>
      <c r="C4" s="146"/>
      <c r="D4" s="287">
        <v>2</v>
      </c>
      <c r="E4" s="71" t="s">
        <v>57</v>
      </c>
      <c r="F4" s="45"/>
      <c r="G4" s="65">
        <v>42754</v>
      </c>
      <c r="H4" s="66">
        <v>2017</v>
      </c>
      <c r="I4" s="282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282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285">
        <f t="shared" si="2"/>
        <v>736</v>
      </c>
      <c r="W4" s="63"/>
      <c r="X4" s="208"/>
      <c r="Y4" s="208"/>
      <c r="Z4" s="208"/>
      <c r="AA4" s="208"/>
      <c r="AB4" s="209"/>
      <c r="AC4" s="146"/>
      <c r="AD4" s="146"/>
      <c r="AE4" s="146"/>
      <c r="AF4" s="146"/>
      <c r="AG4" s="146"/>
      <c r="AH4" s="146"/>
      <c r="AI4" s="146"/>
      <c r="AJ4" s="146"/>
      <c r="AK4" s="146"/>
    </row>
    <row r="5" spans="1:37" ht="18.600000000000001">
      <c r="A5" s="146"/>
      <c r="B5" s="146"/>
      <c r="C5" s="146"/>
      <c r="D5" s="43">
        <v>3</v>
      </c>
      <c r="E5" s="71" t="s">
        <v>30</v>
      </c>
      <c r="F5" s="45"/>
      <c r="G5" s="65">
        <v>43405</v>
      </c>
      <c r="H5" s="66">
        <v>2018</v>
      </c>
      <c r="I5" s="282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282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285">
        <f t="shared" si="2"/>
        <v>736</v>
      </c>
      <c r="W5" s="62"/>
      <c r="X5" s="208"/>
      <c r="Y5" s="208"/>
      <c r="Z5" s="208"/>
      <c r="AA5" s="208"/>
      <c r="AB5" s="209"/>
      <c r="AC5" s="146"/>
      <c r="AD5" s="146"/>
      <c r="AE5" s="146"/>
      <c r="AF5" s="146"/>
      <c r="AG5" s="146"/>
      <c r="AH5" s="146"/>
      <c r="AI5" s="146"/>
      <c r="AJ5" s="146"/>
      <c r="AK5" s="146"/>
    </row>
    <row r="6" spans="1:37" ht="18.600000000000001">
      <c r="A6" s="146"/>
      <c r="B6" s="146"/>
      <c r="C6" s="146"/>
      <c r="D6" s="287">
        <v>4</v>
      </c>
      <c r="E6" s="71" t="s">
        <v>26</v>
      </c>
      <c r="F6" s="45"/>
      <c r="G6" s="65">
        <v>42283</v>
      </c>
      <c r="H6" s="66">
        <v>2005</v>
      </c>
      <c r="I6" s="282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282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285">
        <f t="shared" si="2"/>
        <v>727</v>
      </c>
      <c r="W6" s="63"/>
      <c r="X6" s="208"/>
      <c r="Y6" s="208"/>
      <c r="Z6" s="208"/>
      <c r="AA6" s="208"/>
      <c r="AB6" s="209"/>
      <c r="AC6" s="146"/>
      <c r="AD6" s="146"/>
      <c r="AE6" s="146"/>
      <c r="AF6" s="146"/>
      <c r="AG6" s="146"/>
      <c r="AH6" s="146"/>
      <c r="AI6" s="146"/>
      <c r="AJ6" s="146"/>
      <c r="AK6" s="146"/>
    </row>
    <row r="7" spans="1:37" ht="18.600000000000001">
      <c r="A7" s="146"/>
      <c r="B7" s="146"/>
      <c r="C7" s="146"/>
      <c r="D7" s="43">
        <v>5</v>
      </c>
      <c r="E7" s="71" t="s">
        <v>29</v>
      </c>
      <c r="F7" s="45"/>
      <c r="G7" s="65">
        <v>43027</v>
      </c>
      <c r="H7" s="66">
        <v>2017</v>
      </c>
      <c r="I7" s="282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282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285">
        <f t="shared" si="2"/>
        <v>725</v>
      </c>
      <c r="W7" s="63"/>
      <c r="X7" s="208"/>
      <c r="Y7" s="208"/>
      <c r="Z7" s="208"/>
      <c r="AA7" s="208"/>
      <c r="AB7" s="209"/>
      <c r="AC7" s="146"/>
      <c r="AD7" s="146"/>
      <c r="AE7" s="146"/>
      <c r="AF7" s="146"/>
      <c r="AG7" s="146"/>
      <c r="AH7" s="146"/>
      <c r="AI7" s="146"/>
      <c r="AJ7" s="146"/>
      <c r="AK7" s="146"/>
    </row>
    <row r="8" spans="1:37" ht="18.600000000000001">
      <c r="A8" s="146"/>
      <c r="B8" s="146"/>
      <c r="C8" s="146"/>
      <c r="D8" s="287">
        <v>6</v>
      </c>
      <c r="E8" s="71" t="s">
        <v>25</v>
      </c>
      <c r="F8" s="45"/>
      <c r="G8" s="65">
        <v>43510</v>
      </c>
      <c r="H8" s="66">
        <v>2019</v>
      </c>
      <c r="I8" s="282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282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285">
        <f t="shared" si="2"/>
        <v>714</v>
      </c>
      <c r="W8" s="63"/>
      <c r="X8" s="210"/>
      <c r="Y8" s="210"/>
      <c r="Z8" s="210"/>
      <c r="AA8" s="208"/>
      <c r="AB8" s="209"/>
      <c r="AC8" s="146"/>
      <c r="AD8" s="146"/>
      <c r="AE8" s="146"/>
      <c r="AF8" s="146"/>
      <c r="AG8" s="146"/>
      <c r="AH8" s="146"/>
      <c r="AI8" s="146"/>
      <c r="AJ8" s="146"/>
      <c r="AK8" s="146"/>
    </row>
    <row r="9" spans="1:37" ht="18.600000000000001">
      <c r="A9" s="146"/>
      <c r="B9" s="146"/>
      <c r="C9" s="146"/>
      <c r="D9" s="43">
        <v>7</v>
      </c>
      <c r="E9" s="71" t="s">
        <v>27</v>
      </c>
      <c r="F9" s="45"/>
      <c r="G9" s="65">
        <v>42293</v>
      </c>
      <c r="H9" s="66">
        <v>2008</v>
      </c>
      <c r="I9" s="282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282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285">
        <f t="shared" si="2"/>
        <v>720</v>
      </c>
      <c r="W9" s="63"/>
      <c r="X9" s="208"/>
      <c r="Y9" s="208"/>
      <c r="Z9" s="208"/>
      <c r="AA9" s="208"/>
      <c r="AB9" s="209"/>
      <c r="AC9" s="146"/>
      <c r="AD9" s="146"/>
      <c r="AE9" s="146"/>
      <c r="AF9" s="146"/>
      <c r="AG9" s="146"/>
      <c r="AH9" s="146"/>
      <c r="AI9" s="146"/>
      <c r="AJ9" s="146"/>
      <c r="AK9" s="146"/>
    </row>
    <row r="10" spans="1:37" ht="18.600000000000001">
      <c r="A10" s="146"/>
      <c r="B10" s="146"/>
      <c r="C10" s="146"/>
      <c r="D10" s="287">
        <v>8</v>
      </c>
      <c r="E10" s="71" t="s">
        <v>44</v>
      </c>
      <c r="F10" s="45"/>
      <c r="G10" s="65">
        <v>42256</v>
      </c>
      <c r="H10" s="66">
        <v>2004</v>
      </c>
      <c r="I10" s="282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282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285">
        <f t="shared" si="2"/>
        <v>728</v>
      </c>
      <c r="W10" s="62"/>
      <c r="X10" s="208"/>
      <c r="Y10" s="208"/>
      <c r="Z10" s="208"/>
      <c r="AA10" s="208"/>
      <c r="AB10" s="209"/>
      <c r="AC10" s="146"/>
      <c r="AD10" s="146"/>
      <c r="AE10" s="146"/>
      <c r="AF10" s="146"/>
      <c r="AG10" s="146"/>
      <c r="AH10" s="146"/>
      <c r="AI10" s="146"/>
      <c r="AJ10" s="146"/>
      <c r="AK10" s="146"/>
    </row>
    <row r="11" spans="1:37" ht="18.600000000000001">
      <c r="A11" s="146"/>
      <c r="B11" s="146"/>
      <c r="C11" s="146"/>
      <c r="D11" s="43">
        <v>9</v>
      </c>
      <c r="E11" s="71" t="s">
        <v>52</v>
      </c>
      <c r="F11" s="45"/>
      <c r="G11" s="65">
        <v>42278</v>
      </c>
      <c r="H11" s="66">
        <v>2015</v>
      </c>
      <c r="I11" s="282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282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285">
        <f t="shared" si="2"/>
        <v>726</v>
      </c>
      <c r="W11" s="63"/>
      <c r="X11" s="208"/>
      <c r="Y11" s="208"/>
      <c r="Z11" s="208"/>
      <c r="AA11" s="208"/>
      <c r="AB11" s="209"/>
      <c r="AC11" s="146"/>
      <c r="AD11" s="146"/>
      <c r="AE11" s="146"/>
      <c r="AF11" s="146"/>
      <c r="AG11" s="146"/>
      <c r="AH11" s="146"/>
      <c r="AI11" s="146"/>
      <c r="AJ11" s="146"/>
      <c r="AK11" s="146"/>
    </row>
    <row r="12" spans="1:37" ht="18.600000000000001">
      <c r="A12" s="146"/>
      <c r="B12" s="146"/>
      <c r="C12" s="146"/>
      <c r="D12" s="287">
        <v>10</v>
      </c>
      <c r="E12" s="119" t="s">
        <v>74</v>
      </c>
      <c r="F12" s="45"/>
      <c r="G12" s="65">
        <v>44822</v>
      </c>
      <c r="H12" s="120">
        <v>2012</v>
      </c>
      <c r="I12" s="282">
        <f t="shared" si="0"/>
        <v>1436</v>
      </c>
      <c r="J12" s="87"/>
      <c r="K12" s="88">
        <v>140</v>
      </c>
      <c r="L12" s="88">
        <v>144</v>
      </c>
      <c r="M12" s="88">
        <v>140</v>
      </c>
      <c r="N12" s="88">
        <v>140</v>
      </c>
      <c r="O12" s="88">
        <v>144</v>
      </c>
      <c r="P12" s="282">
        <f t="shared" si="1"/>
        <v>708</v>
      </c>
      <c r="Q12" s="118">
        <v>144</v>
      </c>
      <c r="R12" s="118">
        <v>144</v>
      </c>
      <c r="S12" s="118">
        <v>148</v>
      </c>
      <c r="T12" s="118">
        <v>144</v>
      </c>
      <c r="U12" s="118">
        <v>148</v>
      </c>
      <c r="V12" s="285">
        <f t="shared" si="2"/>
        <v>728</v>
      </c>
      <c r="W12" s="62"/>
      <c r="X12" s="208"/>
      <c r="Y12" s="208"/>
      <c r="Z12" s="208"/>
      <c r="AA12" s="208"/>
      <c r="AB12" s="209"/>
      <c r="AC12" s="146"/>
      <c r="AD12" s="146"/>
      <c r="AE12" s="146"/>
      <c r="AF12" s="146"/>
      <c r="AG12" s="146"/>
      <c r="AH12" s="146"/>
      <c r="AI12" s="146"/>
      <c r="AJ12" s="146"/>
      <c r="AK12" s="146"/>
    </row>
    <row r="13" spans="1:37" ht="18.600000000000001">
      <c r="A13" s="146"/>
      <c r="B13" s="146"/>
      <c r="C13" s="146"/>
      <c r="D13" s="43">
        <v>11</v>
      </c>
      <c r="E13" s="71" t="s">
        <v>3</v>
      </c>
      <c r="F13" s="45"/>
      <c r="G13" s="65">
        <v>42279</v>
      </c>
      <c r="H13" s="66">
        <v>2008</v>
      </c>
      <c r="I13" s="282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282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285">
        <f t="shared" si="2"/>
        <v>718</v>
      </c>
      <c r="W13" s="63"/>
      <c r="X13" s="208"/>
      <c r="Y13" s="208"/>
      <c r="Z13" s="208"/>
      <c r="AA13" s="208"/>
      <c r="AB13" s="209"/>
      <c r="AC13" s="146"/>
      <c r="AD13" s="146"/>
      <c r="AE13" s="146"/>
      <c r="AF13" s="146"/>
      <c r="AG13" s="146"/>
      <c r="AH13" s="146"/>
      <c r="AI13" s="146"/>
      <c r="AJ13" s="146"/>
      <c r="AK13" s="146"/>
    </row>
    <row r="14" spans="1:37" ht="18.600000000000001">
      <c r="A14" s="146"/>
      <c r="B14" s="146"/>
      <c r="C14" s="146"/>
      <c r="D14" s="287">
        <v>12</v>
      </c>
      <c r="E14" s="71" t="s">
        <v>42</v>
      </c>
      <c r="F14" s="45"/>
      <c r="G14" s="65">
        <v>43146</v>
      </c>
      <c r="H14" s="66">
        <v>2018</v>
      </c>
      <c r="I14" s="282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282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285">
        <f t="shared" si="2"/>
        <v>703</v>
      </c>
      <c r="W14" s="63"/>
      <c r="X14" s="208"/>
      <c r="Y14" s="208"/>
      <c r="Z14" s="208"/>
      <c r="AA14" s="208"/>
      <c r="AB14" s="209"/>
      <c r="AC14" s="146"/>
      <c r="AD14" s="146"/>
      <c r="AE14" s="146"/>
      <c r="AF14" s="146"/>
      <c r="AG14" s="146"/>
      <c r="AH14" s="146"/>
      <c r="AI14" s="146"/>
      <c r="AJ14" s="146"/>
      <c r="AK14" s="146"/>
    </row>
    <row r="15" spans="1:37" ht="18.600000000000001">
      <c r="A15" s="146"/>
      <c r="B15" s="146"/>
      <c r="C15" s="146"/>
      <c r="D15" s="43">
        <v>13</v>
      </c>
      <c r="E15" s="71" t="s">
        <v>31</v>
      </c>
      <c r="F15" s="45"/>
      <c r="G15" s="65">
        <v>42092</v>
      </c>
      <c r="H15" s="66">
        <v>2007</v>
      </c>
      <c r="I15" s="282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282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285">
        <f t="shared" si="2"/>
        <v>711</v>
      </c>
      <c r="W15" s="63"/>
      <c r="X15" s="208"/>
      <c r="Y15" s="208"/>
      <c r="Z15" s="208"/>
      <c r="AA15" s="208"/>
      <c r="AB15" s="209"/>
      <c r="AC15" s="146"/>
      <c r="AD15" s="146"/>
      <c r="AE15" s="146"/>
      <c r="AF15" s="146"/>
      <c r="AG15" s="146"/>
      <c r="AH15" s="146"/>
      <c r="AI15" s="146"/>
      <c r="AJ15" s="146"/>
      <c r="AK15" s="146"/>
    </row>
    <row r="16" spans="1:37" ht="18.600000000000001">
      <c r="A16" s="146"/>
      <c r="B16" s="146"/>
      <c r="C16" s="146"/>
      <c r="D16" s="287">
        <v>14</v>
      </c>
      <c r="E16" s="71" t="s">
        <v>24</v>
      </c>
      <c r="F16" s="45"/>
      <c r="G16" s="65">
        <v>43580</v>
      </c>
      <c r="H16" s="66">
        <v>2019</v>
      </c>
      <c r="I16" s="282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282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285">
        <f t="shared" si="2"/>
        <v>712</v>
      </c>
      <c r="W16" s="63"/>
      <c r="X16" s="208"/>
      <c r="Y16" s="208"/>
      <c r="Z16" s="208"/>
      <c r="AA16" s="208"/>
      <c r="AB16" s="209"/>
      <c r="AC16" s="146"/>
      <c r="AD16" s="146"/>
      <c r="AE16" s="146"/>
      <c r="AF16" s="146"/>
      <c r="AG16" s="146"/>
      <c r="AH16" s="146"/>
      <c r="AI16" s="146"/>
      <c r="AJ16" s="146"/>
      <c r="AK16" s="146"/>
    </row>
    <row r="17" spans="1:37" ht="18.600000000000001">
      <c r="A17" s="146"/>
      <c r="B17" s="146"/>
      <c r="C17" s="146"/>
      <c r="D17" s="43">
        <v>15</v>
      </c>
      <c r="E17" s="71" t="s">
        <v>53</v>
      </c>
      <c r="F17" s="45"/>
      <c r="G17" s="65">
        <v>42347</v>
      </c>
      <c r="H17" s="66">
        <v>2010</v>
      </c>
      <c r="I17" s="282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282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285">
        <f t="shared" si="2"/>
        <v>693</v>
      </c>
      <c r="W17" s="63"/>
      <c r="X17" s="208"/>
      <c r="Y17" s="208"/>
      <c r="Z17" s="208"/>
      <c r="AA17" s="208"/>
      <c r="AB17" s="209"/>
      <c r="AC17" s="146"/>
      <c r="AD17" s="146"/>
      <c r="AE17" s="146"/>
      <c r="AF17" s="146"/>
      <c r="AG17" s="146"/>
      <c r="AH17" s="146"/>
      <c r="AI17" s="146"/>
      <c r="AJ17" s="146"/>
      <c r="AK17" s="146"/>
    </row>
    <row r="18" spans="1:37" ht="18.600000000000001">
      <c r="A18" s="146"/>
      <c r="B18" s="146"/>
      <c r="C18" s="146"/>
      <c r="D18" s="287">
        <v>16</v>
      </c>
      <c r="E18" s="71" t="s">
        <v>61</v>
      </c>
      <c r="F18" s="45"/>
      <c r="G18" s="65">
        <v>45029</v>
      </c>
      <c r="H18" s="66">
        <v>2023</v>
      </c>
      <c r="I18" s="282">
        <f t="shared" si="0"/>
        <v>1404</v>
      </c>
      <c r="J18" s="67"/>
      <c r="K18" s="68">
        <v>129</v>
      </c>
      <c r="L18" s="68">
        <v>144</v>
      </c>
      <c r="M18" s="68">
        <v>142</v>
      </c>
      <c r="N18" s="68">
        <v>147</v>
      </c>
      <c r="O18" s="68">
        <v>142</v>
      </c>
      <c r="P18" s="282">
        <f t="shared" si="1"/>
        <v>704</v>
      </c>
      <c r="Q18" s="68">
        <v>144</v>
      </c>
      <c r="R18" s="68">
        <v>148</v>
      </c>
      <c r="S18" s="68">
        <v>140</v>
      </c>
      <c r="T18" s="68">
        <v>124</v>
      </c>
      <c r="U18" s="68">
        <v>144</v>
      </c>
      <c r="V18" s="285">
        <f t="shared" si="2"/>
        <v>700</v>
      </c>
      <c r="W18" s="63"/>
      <c r="X18" s="208"/>
      <c r="Y18" s="208"/>
      <c r="Z18" s="208"/>
      <c r="AA18" s="208"/>
      <c r="AB18" s="209"/>
      <c r="AC18" s="146"/>
      <c r="AD18" s="146"/>
      <c r="AE18" s="146"/>
      <c r="AF18" s="146"/>
      <c r="AG18" s="146"/>
      <c r="AH18" s="146"/>
      <c r="AI18" s="146"/>
      <c r="AJ18" s="146"/>
      <c r="AK18" s="146"/>
    </row>
    <row r="19" spans="1:37" ht="18.600000000000001">
      <c r="A19" s="146"/>
      <c r="B19" s="146"/>
      <c r="C19" s="146"/>
      <c r="D19" s="43">
        <v>17</v>
      </c>
      <c r="E19" s="71" t="s">
        <v>13</v>
      </c>
      <c r="F19" s="45"/>
      <c r="G19" s="65">
        <v>42446</v>
      </c>
      <c r="H19" s="66">
        <v>2016</v>
      </c>
      <c r="I19" s="282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282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285">
        <f t="shared" si="2"/>
        <v>679</v>
      </c>
      <c r="W19" s="63"/>
      <c r="X19" s="208"/>
      <c r="Y19" s="208"/>
      <c r="Z19" s="208"/>
      <c r="AA19" s="208"/>
      <c r="AB19" s="209"/>
      <c r="AC19" s="146"/>
      <c r="AD19" s="146"/>
      <c r="AE19" s="146"/>
      <c r="AF19" s="146"/>
      <c r="AG19" s="146"/>
      <c r="AH19" s="146"/>
      <c r="AI19" s="146"/>
      <c r="AJ19" s="146"/>
      <c r="AK19" s="146"/>
    </row>
    <row r="20" spans="1:37" ht="18.600000000000001">
      <c r="A20" s="146"/>
      <c r="B20" s="146"/>
      <c r="C20" s="146"/>
      <c r="D20" s="287">
        <v>18</v>
      </c>
      <c r="E20" s="71" t="s">
        <v>38</v>
      </c>
      <c r="F20" s="45"/>
      <c r="G20" s="65">
        <v>42068</v>
      </c>
      <c r="H20" s="66">
        <v>2009</v>
      </c>
      <c r="I20" s="282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282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285">
        <f t="shared" si="2"/>
        <v>687</v>
      </c>
      <c r="W20" s="63"/>
      <c r="X20" s="208"/>
      <c r="Y20" s="208"/>
      <c r="Z20" s="208"/>
      <c r="AA20" s="208"/>
      <c r="AB20" s="209"/>
      <c r="AC20" s="146"/>
      <c r="AD20" s="146"/>
      <c r="AE20" s="146"/>
      <c r="AF20" s="146"/>
      <c r="AG20" s="146"/>
      <c r="AH20" s="146"/>
      <c r="AI20" s="146"/>
      <c r="AJ20" s="146"/>
      <c r="AK20" s="146"/>
    </row>
    <row r="21" spans="1:37" ht="18.600000000000001">
      <c r="A21" s="146"/>
      <c r="B21" s="146"/>
      <c r="C21" s="146"/>
      <c r="D21" s="43">
        <v>19</v>
      </c>
      <c r="E21" s="71" t="s">
        <v>32</v>
      </c>
      <c r="F21" s="45"/>
      <c r="G21" s="65">
        <v>42712</v>
      </c>
      <c r="H21" s="66">
        <v>2016</v>
      </c>
      <c r="I21" s="282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282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285">
        <f t="shared" si="2"/>
        <v>678</v>
      </c>
      <c r="W21" s="63"/>
      <c r="X21" s="208"/>
      <c r="Y21" s="208"/>
      <c r="Z21" s="208"/>
      <c r="AA21" s="208"/>
      <c r="AB21" s="209"/>
      <c r="AC21" s="146"/>
      <c r="AD21" s="146"/>
      <c r="AE21" s="146"/>
      <c r="AF21" s="146"/>
      <c r="AG21" s="146"/>
      <c r="AH21" s="146"/>
      <c r="AI21" s="146"/>
      <c r="AJ21" s="146"/>
      <c r="AK21" s="146"/>
    </row>
    <row r="22" spans="1:37" ht="18.600000000000001">
      <c r="A22" s="146"/>
      <c r="B22" s="146"/>
      <c r="C22" s="146"/>
      <c r="D22" s="287">
        <v>20</v>
      </c>
      <c r="E22" s="71" t="s">
        <v>58</v>
      </c>
      <c r="F22" s="45"/>
      <c r="G22" s="65">
        <v>42817</v>
      </c>
      <c r="H22" s="66">
        <v>2017</v>
      </c>
      <c r="I22" s="282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282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285">
        <f t="shared" si="2"/>
        <v>702</v>
      </c>
      <c r="W22" s="63"/>
      <c r="X22" s="208"/>
      <c r="Y22" s="208"/>
      <c r="Z22" s="208"/>
      <c r="AA22" s="208"/>
      <c r="AB22" s="209"/>
      <c r="AC22" s="146"/>
      <c r="AD22" s="146"/>
      <c r="AE22" s="146"/>
      <c r="AF22" s="146"/>
      <c r="AG22" s="146"/>
      <c r="AH22" s="146"/>
      <c r="AI22" s="146"/>
      <c r="AJ22" s="146"/>
      <c r="AK22" s="146"/>
    </row>
    <row r="23" spans="1:37" ht="18.600000000000001">
      <c r="A23" s="146"/>
      <c r="B23" s="146"/>
      <c r="C23" s="146"/>
      <c r="D23" s="43">
        <v>21</v>
      </c>
      <c r="E23" s="71" t="s">
        <v>68</v>
      </c>
      <c r="F23" s="45"/>
      <c r="G23" s="65">
        <v>44959</v>
      </c>
      <c r="H23" s="66">
        <v>2023</v>
      </c>
      <c r="I23" s="282">
        <f t="shared" si="0"/>
        <v>1342</v>
      </c>
      <c r="J23" s="67"/>
      <c r="K23" s="68">
        <v>134</v>
      </c>
      <c r="L23" s="68">
        <v>127</v>
      </c>
      <c r="M23" s="68">
        <v>128</v>
      </c>
      <c r="N23" s="68">
        <v>126</v>
      </c>
      <c r="O23" s="68">
        <v>143</v>
      </c>
      <c r="P23" s="282">
        <f t="shared" si="1"/>
        <v>658</v>
      </c>
      <c r="Q23" s="68">
        <v>124</v>
      </c>
      <c r="R23" s="68">
        <v>140</v>
      </c>
      <c r="S23" s="68">
        <v>140</v>
      </c>
      <c r="T23" s="68">
        <v>140</v>
      </c>
      <c r="U23" s="68">
        <v>140</v>
      </c>
      <c r="V23" s="285">
        <f t="shared" si="2"/>
        <v>684</v>
      </c>
      <c r="W23" s="63"/>
      <c r="X23" s="208"/>
      <c r="Y23" s="208"/>
      <c r="Z23" s="208"/>
      <c r="AA23" s="208"/>
      <c r="AB23" s="209"/>
      <c r="AC23" s="146"/>
      <c r="AD23" s="146"/>
      <c r="AE23" s="146"/>
      <c r="AF23" s="146"/>
      <c r="AG23" s="146"/>
      <c r="AH23" s="146"/>
      <c r="AI23" s="146"/>
      <c r="AJ23" s="146"/>
      <c r="AK23" s="146"/>
    </row>
    <row r="24" spans="1:37" ht="18.600000000000001">
      <c r="A24" s="146"/>
      <c r="B24" s="146"/>
      <c r="C24" s="146"/>
      <c r="D24" s="287">
        <v>22</v>
      </c>
      <c r="E24" s="71" t="s">
        <v>60</v>
      </c>
      <c r="F24" s="45"/>
      <c r="G24" s="65">
        <v>42251</v>
      </c>
      <c r="H24" s="66">
        <v>2014</v>
      </c>
      <c r="I24" s="282">
        <f t="shared" si="0"/>
        <v>1337</v>
      </c>
      <c r="J24" s="67"/>
      <c r="K24" s="68">
        <v>135</v>
      </c>
      <c r="L24" s="68">
        <v>126</v>
      </c>
      <c r="M24" s="68">
        <v>126</v>
      </c>
      <c r="N24" s="68">
        <v>140</v>
      </c>
      <c r="O24" s="68">
        <v>127</v>
      </c>
      <c r="P24" s="282">
        <f t="shared" si="1"/>
        <v>654</v>
      </c>
      <c r="Q24" s="68">
        <v>143</v>
      </c>
      <c r="R24" s="68">
        <v>142</v>
      </c>
      <c r="S24" s="68">
        <v>127</v>
      </c>
      <c r="T24" s="68">
        <v>144</v>
      </c>
      <c r="U24" s="68">
        <v>127</v>
      </c>
      <c r="V24" s="285">
        <f t="shared" si="2"/>
        <v>683</v>
      </c>
      <c r="W24" s="63"/>
      <c r="X24" s="208"/>
      <c r="Y24" s="208"/>
      <c r="Z24" s="208"/>
      <c r="AA24" s="208"/>
      <c r="AB24" s="209"/>
      <c r="AC24" s="146"/>
      <c r="AD24" s="146"/>
      <c r="AE24" s="146"/>
      <c r="AF24" s="146"/>
      <c r="AG24" s="146"/>
      <c r="AH24" s="146"/>
      <c r="AI24" s="146"/>
      <c r="AJ24" s="146"/>
      <c r="AK24" s="146"/>
    </row>
    <row r="25" spans="1:37" ht="18.600000000000001">
      <c r="A25" s="146"/>
      <c r="B25" s="146"/>
      <c r="C25" s="146"/>
      <c r="D25" s="43">
        <v>23</v>
      </c>
      <c r="E25" s="71" t="s">
        <v>43</v>
      </c>
      <c r="F25" s="45"/>
      <c r="G25" s="65">
        <v>43523</v>
      </c>
      <c r="H25" s="66">
        <v>2019</v>
      </c>
      <c r="I25" s="282">
        <f t="shared" si="0"/>
        <v>1337</v>
      </c>
      <c r="J25" s="67"/>
      <c r="K25" s="68">
        <v>142</v>
      </c>
      <c r="L25" s="68">
        <v>128</v>
      </c>
      <c r="M25" s="68">
        <v>144</v>
      </c>
      <c r="N25" s="68">
        <v>129</v>
      </c>
      <c r="O25" s="68">
        <v>140</v>
      </c>
      <c r="P25" s="282">
        <f t="shared" si="1"/>
        <v>683</v>
      </c>
      <c r="Q25" s="68">
        <v>127</v>
      </c>
      <c r="R25" s="68">
        <v>140</v>
      </c>
      <c r="S25" s="68">
        <v>140</v>
      </c>
      <c r="T25" s="68">
        <v>124</v>
      </c>
      <c r="U25" s="68">
        <v>123</v>
      </c>
      <c r="V25" s="285">
        <f t="shared" si="2"/>
        <v>654</v>
      </c>
      <c r="W25" s="63"/>
      <c r="X25" s="208"/>
      <c r="Y25" s="208"/>
      <c r="Z25" s="208"/>
      <c r="AA25" s="208"/>
      <c r="AB25" s="209"/>
      <c r="AC25" s="146"/>
      <c r="AD25" s="146"/>
      <c r="AE25" s="146"/>
      <c r="AF25" s="146"/>
      <c r="AG25" s="146"/>
      <c r="AH25" s="146"/>
      <c r="AI25" s="146"/>
      <c r="AJ25" s="146"/>
      <c r="AK25" s="146"/>
    </row>
    <row r="26" spans="1:37" ht="18.600000000000001">
      <c r="A26" s="146"/>
      <c r="B26" s="146"/>
      <c r="C26" s="146"/>
      <c r="D26" s="287">
        <v>24</v>
      </c>
      <c r="E26" s="71" t="s">
        <v>36</v>
      </c>
      <c r="F26" s="45"/>
      <c r="G26" s="65">
        <v>42118</v>
      </c>
      <c r="H26" s="66">
        <v>2007</v>
      </c>
      <c r="I26" s="282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282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285">
        <f t="shared" si="2"/>
        <v>674</v>
      </c>
      <c r="W26" s="62"/>
      <c r="X26" s="208"/>
      <c r="Y26" s="208"/>
      <c r="Z26" s="208"/>
      <c r="AA26" s="208"/>
      <c r="AB26" s="209"/>
      <c r="AC26" s="146"/>
      <c r="AD26" s="146"/>
      <c r="AE26" s="146"/>
      <c r="AF26" s="146"/>
      <c r="AG26" s="146"/>
      <c r="AH26" s="146"/>
      <c r="AI26" s="146"/>
      <c r="AJ26" s="146"/>
      <c r="AK26" s="146"/>
    </row>
    <row r="27" spans="1:37" ht="18.600000000000001">
      <c r="A27" s="146"/>
      <c r="B27" s="146"/>
      <c r="C27" s="146"/>
      <c r="D27" s="43">
        <v>25</v>
      </c>
      <c r="E27" s="72" t="s">
        <v>47</v>
      </c>
      <c r="F27" s="147"/>
      <c r="G27" s="65">
        <v>42079</v>
      </c>
      <c r="H27" s="66">
        <v>2005</v>
      </c>
      <c r="I27" s="282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282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285">
        <f t="shared" si="2"/>
        <v>670</v>
      </c>
      <c r="W27" s="63"/>
      <c r="X27" s="208"/>
      <c r="Y27" s="208"/>
      <c r="Z27" s="208"/>
      <c r="AA27" s="208"/>
      <c r="AB27" s="209"/>
      <c r="AC27" s="146"/>
      <c r="AD27" s="146"/>
      <c r="AE27" s="146"/>
      <c r="AF27" s="146"/>
      <c r="AG27" s="146"/>
      <c r="AH27" s="146"/>
      <c r="AI27" s="146"/>
      <c r="AJ27" s="146"/>
      <c r="AK27" s="146"/>
    </row>
    <row r="28" spans="1:37" ht="18.600000000000001">
      <c r="A28" s="146"/>
      <c r="B28" s="146"/>
      <c r="C28" s="146"/>
      <c r="D28" s="287">
        <v>26</v>
      </c>
      <c r="E28" s="71" t="s">
        <v>37</v>
      </c>
      <c r="F28" s="45"/>
      <c r="G28" s="65">
        <v>42307</v>
      </c>
      <c r="H28" s="66">
        <v>2008</v>
      </c>
      <c r="I28" s="282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282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285">
        <f t="shared" si="2"/>
        <v>636</v>
      </c>
      <c r="W28" s="63"/>
      <c r="X28" s="208"/>
      <c r="Y28" s="208"/>
      <c r="Z28" s="208"/>
      <c r="AA28" s="208"/>
      <c r="AB28" s="209"/>
      <c r="AC28" s="146"/>
      <c r="AD28" s="146"/>
      <c r="AE28" s="146"/>
      <c r="AF28" s="146"/>
      <c r="AG28" s="146"/>
      <c r="AH28" s="146"/>
      <c r="AI28" s="146"/>
      <c r="AJ28" s="146"/>
      <c r="AK28" s="146"/>
    </row>
    <row r="29" spans="1:37" ht="18.600000000000001">
      <c r="A29" s="146"/>
      <c r="B29" s="146"/>
      <c r="C29" s="146"/>
      <c r="D29" s="43">
        <v>27</v>
      </c>
      <c r="E29" s="71" t="s">
        <v>40</v>
      </c>
      <c r="F29" s="45"/>
      <c r="G29" s="65">
        <v>43216</v>
      </c>
      <c r="H29" s="66">
        <v>2018</v>
      </c>
      <c r="I29" s="282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282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285">
        <f t="shared" si="2"/>
        <v>574</v>
      </c>
      <c r="W29" s="61"/>
      <c r="X29" s="211"/>
      <c r="Y29" s="211"/>
      <c r="Z29" s="211"/>
      <c r="AA29" s="211"/>
      <c r="AB29" s="212"/>
      <c r="AC29" s="146"/>
      <c r="AD29" s="146"/>
      <c r="AE29" s="146"/>
      <c r="AF29" s="146"/>
      <c r="AG29" s="146"/>
      <c r="AH29" s="146"/>
      <c r="AI29" s="146"/>
      <c r="AJ29" s="146"/>
      <c r="AK29" s="146"/>
    </row>
    <row r="30" spans="1:37" ht="18.600000000000001">
      <c r="A30" s="146"/>
      <c r="B30" s="146"/>
      <c r="C30" s="146"/>
      <c r="D30" s="287">
        <v>28</v>
      </c>
      <c r="E30" s="71" t="s">
        <v>62</v>
      </c>
      <c r="F30" s="45"/>
      <c r="G30" s="65">
        <v>45001</v>
      </c>
      <c r="H30" s="66">
        <v>2023</v>
      </c>
      <c r="I30" s="282">
        <f t="shared" si="0"/>
        <v>1198</v>
      </c>
      <c r="J30" s="67"/>
      <c r="K30" s="68">
        <v>95</v>
      </c>
      <c r="L30" s="68">
        <v>130</v>
      </c>
      <c r="M30" s="68">
        <v>107</v>
      </c>
      <c r="N30" s="68">
        <v>127</v>
      </c>
      <c r="O30" s="68">
        <v>126</v>
      </c>
      <c r="P30" s="282">
        <f t="shared" si="1"/>
        <v>585</v>
      </c>
      <c r="Q30" s="68">
        <v>103</v>
      </c>
      <c r="R30" s="68">
        <v>146</v>
      </c>
      <c r="S30" s="68">
        <v>129</v>
      </c>
      <c r="T30" s="68">
        <v>113</v>
      </c>
      <c r="U30" s="68">
        <v>122</v>
      </c>
      <c r="V30" s="285">
        <f t="shared" si="2"/>
        <v>613</v>
      </c>
      <c r="W30" s="61"/>
      <c r="X30" s="211"/>
      <c r="Y30" s="211"/>
      <c r="Z30" s="211"/>
      <c r="AA30" s="211"/>
      <c r="AB30" s="212"/>
      <c r="AC30" s="146"/>
      <c r="AD30" s="146"/>
      <c r="AE30" s="146"/>
      <c r="AF30" s="146"/>
      <c r="AG30" s="146"/>
      <c r="AH30" s="146"/>
      <c r="AI30" s="146"/>
      <c r="AJ30" s="146"/>
      <c r="AK30" s="146"/>
    </row>
    <row r="31" spans="1:37" ht="18.600000000000001">
      <c r="A31" s="146"/>
      <c r="B31" s="146"/>
      <c r="C31" s="146"/>
      <c r="D31" s="43">
        <v>29</v>
      </c>
      <c r="E31" s="71" t="s">
        <v>34</v>
      </c>
      <c r="F31" s="45"/>
      <c r="G31" s="65">
        <v>45015</v>
      </c>
      <c r="H31" s="66">
        <v>2023</v>
      </c>
      <c r="I31" s="282">
        <f t="shared" si="0"/>
        <v>1179</v>
      </c>
      <c r="J31" s="67"/>
      <c r="K31" s="68">
        <v>106</v>
      </c>
      <c r="L31" s="68">
        <v>123</v>
      </c>
      <c r="M31" s="68">
        <v>124</v>
      </c>
      <c r="N31" s="68">
        <v>110</v>
      </c>
      <c r="O31" s="68">
        <v>110</v>
      </c>
      <c r="P31" s="282">
        <f t="shared" si="1"/>
        <v>573</v>
      </c>
      <c r="Q31" s="68">
        <v>120</v>
      </c>
      <c r="R31" s="68">
        <v>127</v>
      </c>
      <c r="S31" s="68">
        <v>125</v>
      </c>
      <c r="T31" s="68">
        <v>113</v>
      </c>
      <c r="U31" s="68">
        <v>121</v>
      </c>
      <c r="V31" s="285">
        <f t="shared" si="2"/>
        <v>606</v>
      </c>
      <c r="W31" s="61"/>
      <c r="X31" s="211"/>
      <c r="Y31" s="211"/>
      <c r="Z31" s="211"/>
      <c r="AA31" s="211"/>
      <c r="AB31" s="212"/>
      <c r="AC31" s="146"/>
      <c r="AD31" s="146"/>
      <c r="AE31" s="146"/>
      <c r="AF31" s="146"/>
      <c r="AG31" s="146"/>
      <c r="AH31" s="146"/>
      <c r="AI31" s="146"/>
      <c r="AJ31" s="146"/>
      <c r="AK31" s="146"/>
    </row>
    <row r="32" spans="1:37" ht="18.600000000000001">
      <c r="A32" s="146"/>
      <c r="B32" s="146"/>
      <c r="C32" s="146"/>
      <c r="D32" s="287">
        <v>30</v>
      </c>
      <c r="E32" s="71" t="s">
        <v>69</v>
      </c>
      <c r="F32" s="45"/>
      <c r="G32" s="65">
        <v>44805</v>
      </c>
      <c r="H32" s="66">
        <v>2022</v>
      </c>
      <c r="I32" s="282">
        <f t="shared" si="0"/>
        <v>1154</v>
      </c>
      <c r="J32" s="67"/>
      <c r="K32" s="68">
        <v>105</v>
      </c>
      <c r="L32" s="68">
        <v>108</v>
      </c>
      <c r="M32" s="68">
        <v>124</v>
      </c>
      <c r="N32" s="68">
        <v>125</v>
      </c>
      <c r="O32" s="68">
        <v>122</v>
      </c>
      <c r="P32" s="282">
        <f t="shared" si="1"/>
        <v>584</v>
      </c>
      <c r="Q32" s="68">
        <v>105</v>
      </c>
      <c r="R32" s="68">
        <v>120</v>
      </c>
      <c r="S32" s="68">
        <v>106</v>
      </c>
      <c r="T32" s="68">
        <v>111</v>
      </c>
      <c r="U32" s="68">
        <v>128</v>
      </c>
      <c r="V32" s="285">
        <f t="shared" si="2"/>
        <v>570</v>
      </c>
      <c r="W32" s="7"/>
      <c r="X32" s="148"/>
      <c r="Y32" s="148"/>
      <c r="Z32" s="148"/>
      <c r="AA32" s="118"/>
      <c r="AB32" s="75"/>
      <c r="AC32" s="146"/>
      <c r="AD32" s="146"/>
      <c r="AE32" s="146"/>
      <c r="AF32" s="146"/>
      <c r="AG32" s="146"/>
      <c r="AH32" s="146"/>
      <c r="AI32" s="146"/>
      <c r="AJ32" s="146"/>
      <c r="AK32" s="146"/>
    </row>
    <row r="33" spans="1:37" ht="19.2" thickBot="1">
      <c r="A33" s="146"/>
      <c r="B33" s="146"/>
      <c r="C33" s="146"/>
      <c r="D33" s="43">
        <v>31</v>
      </c>
      <c r="E33" s="96" t="s">
        <v>71</v>
      </c>
      <c r="F33" s="46"/>
      <c r="G33" s="73">
        <v>45001</v>
      </c>
      <c r="H33" s="98">
        <v>2023</v>
      </c>
      <c r="I33" s="283">
        <f t="shared" si="0"/>
        <v>1040</v>
      </c>
      <c r="J33" s="76"/>
      <c r="K33" s="97">
        <v>89</v>
      </c>
      <c r="L33" s="97">
        <v>111</v>
      </c>
      <c r="M33" s="97">
        <v>102</v>
      </c>
      <c r="N33" s="97">
        <v>109</v>
      </c>
      <c r="O33" s="97">
        <v>98</v>
      </c>
      <c r="P33" s="283">
        <f t="shared" si="1"/>
        <v>509</v>
      </c>
      <c r="Q33" s="97">
        <v>88</v>
      </c>
      <c r="R33" s="97">
        <v>122</v>
      </c>
      <c r="S33" s="97">
        <v>108</v>
      </c>
      <c r="T33" s="97">
        <v>106</v>
      </c>
      <c r="U33" s="97">
        <v>107</v>
      </c>
      <c r="V33" s="286">
        <f t="shared" si="2"/>
        <v>531</v>
      </c>
      <c r="W33" s="7"/>
      <c r="X33" s="148"/>
      <c r="Y33" s="148"/>
      <c r="Z33" s="148"/>
      <c r="AA33" s="118"/>
      <c r="AB33" s="75"/>
      <c r="AC33" s="146"/>
      <c r="AD33" s="146"/>
      <c r="AE33" s="146"/>
      <c r="AF33" s="146"/>
      <c r="AG33" s="146"/>
      <c r="AH33" s="146"/>
      <c r="AI33" s="146"/>
      <c r="AJ33" s="146"/>
      <c r="AK33" s="146"/>
    </row>
    <row r="34" spans="1:37" ht="18.600000000000001">
      <c r="A34" s="146"/>
      <c r="B34" s="146"/>
      <c r="C34" s="146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18"/>
      <c r="Y34" s="118"/>
      <c r="Z34" s="118"/>
      <c r="AA34" s="118"/>
      <c r="AB34" s="75"/>
      <c r="AC34" s="146"/>
      <c r="AD34" s="146"/>
      <c r="AE34" s="146"/>
      <c r="AF34" s="146"/>
      <c r="AG34" s="146"/>
      <c r="AH34" s="146"/>
      <c r="AI34" s="146"/>
      <c r="AJ34" s="146"/>
      <c r="AK34" s="146"/>
    </row>
    <row r="35" spans="1:37" ht="18.600000000000001">
      <c r="A35" s="146"/>
      <c r="B35" s="146"/>
      <c r="C35" s="146"/>
      <c r="D35" s="74"/>
      <c r="E35" s="45"/>
      <c r="F35" s="45"/>
      <c r="G35" s="45"/>
      <c r="H35" s="75"/>
      <c r="I35" s="75"/>
      <c r="J35" s="87"/>
      <c r="K35" s="118"/>
      <c r="L35" s="118"/>
      <c r="M35" s="118"/>
      <c r="N35" s="118"/>
      <c r="O35" s="118"/>
      <c r="P35" s="75"/>
      <c r="Q35" s="118"/>
      <c r="R35" s="118"/>
      <c r="S35" s="118"/>
      <c r="T35" s="118"/>
      <c r="U35" s="118"/>
      <c r="V35" s="75"/>
      <c r="W35" s="148"/>
      <c r="X35" s="148"/>
      <c r="Y35" s="148"/>
      <c r="Z35" s="148"/>
      <c r="AA35" s="118"/>
      <c r="AB35" s="75"/>
      <c r="AC35" s="146"/>
      <c r="AD35" s="146"/>
      <c r="AE35" s="146"/>
      <c r="AF35" s="146"/>
      <c r="AG35" s="146"/>
      <c r="AH35" s="146"/>
      <c r="AI35" s="146"/>
      <c r="AJ35" s="146"/>
      <c r="AK35" s="146"/>
    </row>
    <row r="36" spans="1:37" ht="18.600000000000001">
      <c r="A36" s="146"/>
      <c r="B36" s="146"/>
      <c r="C36" s="146"/>
      <c r="D36" s="74"/>
      <c r="E36" s="45"/>
      <c r="F36" s="45"/>
      <c r="G36" s="45"/>
      <c r="H36" s="75"/>
      <c r="I36" s="75"/>
      <c r="J36" s="87"/>
      <c r="K36" s="118"/>
      <c r="L36" s="118"/>
      <c r="M36" s="118"/>
      <c r="N36" s="118"/>
      <c r="O36" s="118"/>
      <c r="P36" s="75"/>
      <c r="Q36" s="118"/>
      <c r="R36" s="118"/>
      <c r="S36" s="118"/>
      <c r="T36" s="118"/>
      <c r="U36" s="118"/>
      <c r="V36" s="75"/>
      <c r="W36" s="118"/>
      <c r="X36" s="118"/>
      <c r="Y36" s="118"/>
      <c r="Z36" s="118"/>
      <c r="AA36" s="118"/>
      <c r="AB36" s="75"/>
      <c r="AC36" s="146"/>
      <c r="AD36" s="146"/>
      <c r="AE36" s="146"/>
      <c r="AF36" s="146"/>
      <c r="AG36" s="146"/>
      <c r="AH36" s="146"/>
      <c r="AI36" s="146"/>
      <c r="AJ36" s="146"/>
      <c r="AK36" s="146"/>
    </row>
    <row r="37" spans="1:37" ht="18.600000000000001">
      <c r="A37" s="146"/>
      <c r="B37" s="146"/>
      <c r="C37" s="146"/>
      <c r="D37" s="74"/>
      <c r="E37" s="45"/>
      <c r="F37" s="45"/>
      <c r="G37" s="45"/>
      <c r="H37" s="75"/>
      <c r="I37" s="75"/>
      <c r="J37" s="87"/>
      <c r="K37" s="118"/>
      <c r="L37" s="118"/>
      <c r="M37" s="118"/>
      <c r="N37" s="118"/>
      <c r="O37" s="118"/>
      <c r="P37" s="75"/>
      <c r="Q37" s="118"/>
      <c r="R37" s="118"/>
      <c r="S37" s="118"/>
      <c r="T37" s="118"/>
      <c r="U37" s="118"/>
      <c r="V37" s="75"/>
      <c r="W37" s="118"/>
      <c r="X37" s="118"/>
      <c r="Y37" s="118"/>
      <c r="Z37" s="118"/>
      <c r="AA37" s="118"/>
      <c r="AB37" s="75"/>
      <c r="AC37" s="146"/>
      <c r="AD37" s="146"/>
      <c r="AE37" s="146"/>
      <c r="AF37" s="146"/>
      <c r="AG37" s="146"/>
      <c r="AH37" s="146"/>
      <c r="AI37" s="146"/>
      <c r="AJ37" s="146"/>
      <c r="AK37" s="146"/>
    </row>
    <row r="38" spans="1:37" ht="18.600000000000001">
      <c r="A38" s="146"/>
      <c r="B38" s="146"/>
      <c r="C38" s="146"/>
      <c r="D38" s="74"/>
      <c r="E38" s="45"/>
      <c r="F38" s="45"/>
      <c r="G38" s="45"/>
      <c r="H38" s="75"/>
      <c r="I38" s="75"/>
      <c r="J38" s="87"/>
      <c r="K38" s="118"/>
      <c r="L38" s="118"/>
      <c r="M38" s="118"/>
      <c r="N38" s="118"/>
      <c r="O38" s="118"/>
      <c r="P38" s="75"/>
      <c r="Q38" s="118"/>
      <c r="R38" s="118"/>
      <c r="S38" s="118"/>
      <c r="T38" s="118"/>
      <c r="U38" s="118"/>
      <c r="V38" s="75"/>
      <c r="W38" s="148"/>
      <c r="X38" s="118"/>
      <c r="Y38" s="118"/>
      <c r="Z38" s="118"/>
      <c r="AA38" s="118"/>
      <c r="AB38" s="75"/>
      <c r="AC38" s="146"/>
      <c r="AD38" s="146"/>
      <c r="AE38" s="146"/>
      <c r="AF38" s="146"/>
      <c r="AG38" s="146"/>
      <c r="AH38" s="146"/>
      <c r="AI38" s="146"/>
      <c r="AJ38" s="146"/>
      <c r="AK38" s="146"/>
    </row>
    <row r="39" spans="1:37" ht="18.600000000000001">
      <c r="A39" s="146"/>
      <c r="B39" s="146"/>
      <c r="C39" s="146"/>
      <c r="D39" s="74"/>
      <c r="E39" s="45"/>
      <c r="F39" s="45"/>
      <c r="G39" s="45"/>
      <c r="H39" s="75"/>
      <c r="I39" s="75"/>
      <c r="J39" s="87"/>
      <c r="K39" s="118"/>
      <c r="L39" s="118"/>
      <c r="M39" s="118"/>
      <c r="N39" s="118"/>
      <c r="O39" s="118"/>
      <c r="P39" s="75"/>
      <c r="Q39" s="118"/>
      <c r="R39" s="118"/>
      <c r="S39" s="118"/>
      <c r="T39" s="118"/>
      <c r="U39" s="118"/>
      <c r="V39" s="75"/>
      <c r="W39" s="148"/>
      <c r="X39" s="118"/>
      <c r="Y39" s="118"/>
      <c r="Z39" s="118"/>
      <c r="AA39" s="118"/>
      <c r="AB39" s="75"/>
      <c r="AC39" s="146"/>
      <c r="AD39" s="146"/>
      <c r="AE39" s="146"/>
      <c r="AF39" s="146"/>
      <c r="AG39" s="146"/>
      <c r="AH39" s="146"/>
      <c r="AI39" s="146"/>
      <c r="AJ39" s="146"/>
      <c r="AK39" s="146"/>
    </row>
    <row r="40" spans="1:37" ht="18.600000000000001">
      <c r="A40" s="146"/>
      <c r="B40" s="146"/>
      <c r="C40" s="146"/>
      <c r="D40" s="74"/>
      <c r="E40" s="45"/>
      <c r="F40" s="45"/>
      <c r="G40" s="45"/>
      <c r="H40" s="75"/>
      <c r="I40" s="75"/>
      <c r="J40" s="87"/>
      <c r="K40" s="118"/>
      <c r="L40" s="118"/>
      <c r="M40" s="118"/>
      <c r="N40" s="118"/>
      <c r="O40" s="118"/>
      <c r="P40" s="75"/>
      <c r="Q40" s="118"/>
      <c r="R40" s="118"/>
      <c r="S40" s="118"/>
      <c r="T40" s="118"/>
      <c r="U40" s="118"/>
      <c r="V40" s="75"/>
      <c r="W40" s="148"/>
      <c r="X40" s="118"/>
      <c r="Y40" s="118"/>
      <c r="Z40" s="118"/>
      <c r="AA40" s="118"/>
      <c r="AB40" s="75"/>
      <c r="AC40" s="146"/>
      <c r="AD40" s="146"/>
      <c r="AE40" s="146"/>
      <c r="AF40" s="146"/>
      <c r="AG40" s="146"/>
      <c r="AH40" s="146"/>
      <c r="AI40" s="146"/>
      <c r="AJ40" s="146"/>
      <c r="AK40" s="146"/>
    </row>
    <row r="41" spans="1:37" ht="18.600000000000001">
      <c r="A41" s="146"/>
      <c r="B41" s="146"/>
      <c r="C41" s="146"/>
      <c r="D41" s="74"/>
      <c r="E41" s="45"/>
      <c r="F41" s="45"/>
      <c r="G41" s="45"/>
      <c r="H41" s="75"/>
      <c r="I41" s="75"/>
      <c r="J41" s="87"/>
      <c r="K41" s="118"/>
      <c r="L41" s="118"/>
      <c r="M41" s="118"/>
      <c r="N41" s="118"/>
      <c r="O41" s="118"/>
      <c r="P41" s="75"/>
      <c r="Q41" s="118"/>
      <c r="R41" s="118"/>
      <c r="S41" s="118"/>
      <c r="T41" s="118"/>
      <c r="U41" s="118"/>
      <c r="V41" s="75"/>
      <c r="W41" s="148"/>
      <c r="X41" s="118"/>
      <c r="Y41" s="118"/>
      <c r="Z41" s="118"/>
      <c r="AA41" s="118"/>
      <c r="AB41" s="75"/>
      <c r="AC41" s="146"/>
      <c r="AD41" s="146"/>
      <c r="AE41" s="146"/>
      <c r="AF41" s="146"/>
      <c r="AG41" s="146"/>
      <c r="AH41" s="146"/>
      <c r="AI41" s="146"/>
      <c r="AJ41" s="146"/>
      <c r="AK41" s="146"/>
    </row>
    <row r="42" spans="1:37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</row>
    <row r="43" spans="1:37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</row>
    <row r="44" spans="1:37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</row>
    <row r="45" spans="1:37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</row>
    <row r="46" spans="1:37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</row>
    <row r="47" spans="1:37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</row>
    <row r="48" spans="1:37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</row>
    <row r="49" spans="1:37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</row>
    <row r="50" spans="1:37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</row>
    <row r="51" spans="1:37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</row>
    <row r="52" spans="1:37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</row>
    <row r="53" spans="1:37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</row>
    <row r="54" spans="1:37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</row>
    <row r="55" spans="1:37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</row>
    <row r="56" spans="1:37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</row>
    <row r="57" spans="1:37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</row>
    <row r="58" spans="1:37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</row>
    <row r="59" spans="1:37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</row>
    <row r="60" spans="1:37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</row>
    <row r="61" spans="1:37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</row>
    <row r="62" spans="1:37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</row>
    <row r="63" spans="1:37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</row>
    <row r="64" spans="1:37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</row>
    <row r="65" spans="1:37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</row>
    <row r="66" spans="1:37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</row>
    <row r="67" spans="1:37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</row>
    <row r="68" spans="1:37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</row>
    <row r="69" spans="1:37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</row>
    <row r="70" spans="1:37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</row>
    <row r="71" spans="1:37"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</row>
    <row r="72" spans="1:37"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</row>
  </sheetData>
  <sortState xmlns:xlrd2="http://schemas.microsoft.com/office/spreadsheetml/2017/richdata2" ref="E3:V33">
    <sortCondition descending="1" ref="I3:I33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2023-04-21T13:19:41Z</dcterms:modified>
</cp:coreProperties>
</file>