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Aalsmeer\"/>
    </mc:Choice>
  </mc:AlternateContent>
  <xr:revisionPtr revIDLastSave="0" documentId="13_ncr:1_{6B356FE8-0F85-4E8B-A2A1-1A67257FB626}" xr6:coauthVersionLast="47" xr6:coauthVersionMax="47" xr10:uidLastSave="{00000000-0000-0000-0000-000000000000}"/>
  <bookViews>
    <workbookView xWindow="-108" yWindow="-108" windowWidth="23256" windowHeight="12576" xr2:uid="{F42FF6C8-335D-42C4-B883-F7CE27AFA2D7}"/>
  </bookViews>
  <sheets>
    <sheet name="Voorblad" sheetId="8" r:id="rId1"/>
    <sheet name="Daguitslag" sheetId="1" r:id="rId2"/>
    <sheet name="Persoon score" sheetId="2" r:id="rId3"/>
    <sheet name="Stand competite" sheetId="4" r:id="rId4"/>
    <sheet name="Punten" sheetId="9" r:id="rId5"/>
    <sheet name="Club Kampioen" sheetId="7" r:id="rId6"/>
    <sheet name="stand op gemid" sheetId="3" r:id="rId7"/>
    <sheet name="Speciale score" sheetId="5" r:id="rId8"/>
    <sheet name="PR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2" i="3" l="1"/>
  <c r="X36" i="3"/>
  <c r="X33" i="3"/>
  <c r="X35" i="3"/>
  <c r="X31" i="3"/>
  <c r="X37" i="3"/>
  <c r="X30" i="3"/>
  <c r="X34" i="3"/>
  <c r="X29" i="3"/>
  <c r="X25" i="3"/>
  <c r="X19" i="3"/>
  <c r="X22" i="3"/>
  <c r="X20" i="3"/>
  <c r="X21" i="3"/>
  <c r="X16" i="3"/>
  <c r="X23" i="3"/>
  <c r="X24" i="3"/>
  <c r="X12" i="3"/>
  <c r="X11" i="3"/>
  <c r="X10" i="3"/>
  <c r="X9" i="3"/>
  <c r="X8" i="3"/>
  <c r="X7" i="3"/>
  <c r="X6" i="3"/>
  <c r="X5" i="3"/>
  <c r="X4" i="3"/>
  <c r="X3" i="3"/>
  <c r="X38" i="3"/>
  <c r="X18" i="3"/>
  <c r="X17" i="3"/>
  <c r="X41" i="3"/>
  <c r="V38" i="3"/>
  <c r="AE34" i="2"/>
  <c r="Y34" i="2"/>
  <c r="S34" i="2"/>
  <c r="M34" i="2"/>
  <c r="V41" i="3"/>
  <c r="AE32" i="2"/>
  <c r="AE18" i="2"/>
  <c r="AE14" i="2"/>
  <c r="AE26" i="2"/>
  <c r="AE19" i="2"/>
  <c r="AE6" i="2"/>
  <c r="AE31" i="2"/>
  <c r="AE12" i="2"/>
  <c r="V11" i="3"/>
  <c r="V30" i="3"/>
  <c r="V31" i="3"/>
  <c r="V34" i="3"/>
  <c r="V35" i="3"/>
  <c r="V32" i="3"/>
  <c r="V33" i="3"/>
  <c r="V37" i="3"/>
  <c r="V36" i="3"/>
  <c r="V16" i="3"/>
  <c r="V17" i="3"/>
  <c r="V18" i="3"/>
  <c r="V19" i="3"/>
  <c r="V21" i="3"/>
  <c r="V20" i="3"/>
  <c r="V22" i="3"/>
  <c r="V25" i="3"/>
  <c r="V24" i="3"/>
  <c r="V3" i="3"/>
  <c r="V5" i="3"/>
  <c r="V7" i="3"/>
  <c r="V6" i="3"/>
  <c r="V9" i="3"/>
  <c r="V10" i="3"/>
  <c r="V12" i="3"/>
  <c r="V8" i="3"/>
  <c r="AE9" i="2"/>
  <c r="Y9" i="2"/>
  <c r="S9" i="2"/>
  <c r="M9" i="2"/>
  <c r="V12" i="6"/>
  <c r="P12" i="6"/>
  <c r="V4" i="3"/>
  <c r="V23" i="3"/>
  <c r="V29" i="3"/>
  <c r="AE20" i="2"/>
  <c r="Y20" i="2"/>
  <c r="S20" i="2"/>
  <c r="M20" i="2"/>
  <c r="V4" i="6"/>
  <c r="V5" i="6"/>
  <c r="V6" i="6"/>
  <c r="V7" i="6"/>
  <c r="V8" i="6"/>
  <c r="V9" i="6"/>
  <c r="V10" i="6"/>
  <c r="V11" i="6"/>
  <c r="V13" i="6"/>
  <c r="V14" i="6"/>
  <c r="V15" i="6"/>
  <c r="V16" i="6"/>
  <c r="V17" i="6"/>
  <c r="V19" i="6"/>
  <c r="V20" i="6"/>
  <c r="V21" i="6"/>
  <c r="V22" i="6"/>
  <c r="V18" i="6"/>
  <c r="V24" i="6"/>
  <c r="V25" i="6"/>
  <c r="V26" i="6"/>
  <c r="V27" i="6"/>
  <c r="V28" i="6"/>
  <c r="V23" i="6"/>
  <c r="V29" i="6"/>
  <c r="V30" i="6"/>
  <c r="V32" i="6"/>
  <c r="V31" i="6"/>
  <c r="V33" i="6"/>
  <c r="P4" i="6"/>
  <c r="P5" i="6"/>
  <c r="P6" i="6"/>
  <c r="P7" i="6"/>
  <c r="P8" i="6"/>
  <c r="P9" i="6"/>
  <c r="P10" i="6"/>
  <c r="P11" i="6"/>
  <c r="P13" i="6"/>
  <c r="P14" i="6"/>
  <c r="P15" i="6"/>
  <c r="P16" i="6"/>
  <c r="P17" i="6"/>
  <c r="P19" i="6"/>
  <c r="P20" i="6"/>
  <c r="P21" i="6"/>
  <c r="P22" i="6"/>
  <c r="P18" i="6"/>
  <c r="P24" i="6"/>
  <c r="P25" i="6"/>
  <c r="P26" i="6"/>
  <c r="P27" i="6"/>
  <c r="P28" i="6"/>
  <c r="P23" i="6"/>
  <c r="P29" i="6"/>
  <c r="P30" i="6"/>
  <c r="P32" i="6"/>
  <c r="P31" i="6"/>
  <c r="P33" i="6"/>
  <c r="V3" i="6"/>
  <c r="P3" i="6"/>
  <c r="M25" i="2"/>
  <c r="M4" i="2"/>
  <c r="M26" i="2"/>
  <c r="M17" i="2"/>
  <c r="S25" i="2"/>
  <c r="S4" i="2"/>
  <c r="S26" i="2"/>
  <c r="S17" i="2"/>
  <c r="Y25" i="2"/>
  <c r="Y4" i="2"/>
  <c r="Y26" i="2"/>
  <c r="Y17" i="2"/>
  <c r="AE25" i="2"/>
  <c r="AE4" i="2"/>
  <c r="AE17" i="2"/>
  <c r="AE33" i="2"/>
  <c r="AE23" i="2"/>
  <c r="AE13" i="2"/>
  <c r="AE21" i="2"/>
  <c r="AE5" i="2"/>
  <c r="AE3" i="2"/>
  <c r="AE24" i="2"/>
  <c r="AE11" i="2"/>
  <c r="AE29" i="2"/>
  <c r="AE8" i="2"/>
  <c r="AE22" i="2"/>
  <c r="AE7" i="2"/>
  <c r="AE28" i="2"/>
  <c r="AE27" i="2"/>
  <c r="AE16" i="2"/>
  <c r="AE30" i="2"/>
  <c r="AE10" i="2"/>
  <c r="Y33" i="2"/>
  <c r="Y23" i="2"/>
  <c r="Y32" i="2"/>
  <c r="Y13" i="2"/>
  <c r="Y21" i="2"/>
  <c r="Y19" i="2"/>
  <c r="Y6" i="2"/>
  <c r="Y5" i="2"/>
  <c r="Y3" i="2"/>
  <c r="Y24" i="2"/>
  <c r="Y18" i="2"/>
  <c r="Y11" i="2"/>
  <c r="Y29" i="2"/>
  <c r="Y14" i="2"/>
  <c r="Y12" i="2"/>
  <c r="Y8" i="2"/>
  <c r="Y22" i="2"/>
  <c r="Y7" i="2"/>
  <c r="Y28" i="2"/>
  <c r="Y31" i="2"/>
  <c r="Y27" i="2"/>
  <c r="Y16" i="2"/>
  <c r="Y30" i="2"/>
  <c r="Y10" i="2"/>
  <c r="S33" i="2"/>
  <c r="S23" i="2"/>
  <c r="S32" i="2"/>
  <c r="S13" i="2"/>
  <c r="S21" i="2"/>
  <c r="S19" i="2"/>
  <c r="S6" i="2"/>
  <c r="S5" i="2"/>
  <c r="S3" i="2"/>
  <c r="S24" i="2"/>
  <c r="S18" i="2"/>
  <c r="S11" i="2"/>
  <c r="S29" i="2"/>
  <c r="S14" i="2"/>
  <c r="S12" i="2"/>
  <c r="S8" i="2"/>
  <c r="S22" i="2"/>
  <c r="S7" i="2"/>
  <c r="S28" i="2"/>
  <c r="S31" i="2"/>
  <c r="S27" i="2"/>
  <c r="S16" i="2"/>
  <c r="S30" i="2"/>
  <c r="S10" i="2"/>
  <c r="M33" i="2"/>
  <c r="M23" i="2"/>
  <c r="M32" i="2"/>
  <c r="M13" i="2"/>
  <c r="M21" i="2"/>
  <c r="M19" i="2"/>
  <c r="M6" i="2"/>
  <c r="M5" i="2"/>
  <c r="M3" i="2"/>
  <c r="M24" i="2"/>
  <c r="M18" i="2"/>
  <c r="M11" i="2"/>
  <c r="M29" i="2"/>
  <c r="M14" i="2"/>
  <c r="M12" i="2"/>
  <c r="M8" i="2"/>
  <c r="M22" i="2"/>
  <c r="M7" i="2"/>
  <c r="M28" i="2"/>
  <c r="M31" i="2"/>
  <c r="M27" i="2"/>
  <c r="M16" i="2"/>
  <c r="M30" i="2"/>
  <c r="M10" i="2"/>
  <c r="AE15" i="2"/>
  <c r="Y15" i="2"/>
  <c r="S15" i="2"/>
  <c r="M15" i="2"/>
  <c r="D34" i="2" l="1"/>
  <c r="F34" i="2" s="1"/>
  <c r="I4" i="6"/>
  <c r="I22" i="6"/>
  <c r="I14" i="6"/>
  <c r="I15" i="6"/>
  <c r="D9" i="2"/>
  <c r="F9" i="2" s="1"/>
  <c r="I29" i="6"/>
  <c r="I12" i="6"/>
  <c r="I28" i="6"/>
  <c r="I24" i="6"/>
  <c r="I20" i="6"/>
  <c r="I10" i="6"/>
  <c r="I6" i="6"/>
  <c r="I26" i="6"/>
  <c r="I17" i="6"/>
  <c r="I13" i="6"/>
  <c r="I8" i="6"/>
  <c r="I27" i="6"/>
  <c r="I9" i="6"/>
  <c r="I5" i="6"/>
  <c r="I31" i="6"/>
  <c r="D20" i="2"/>
  <c r="F20" i="2" s="1"/>
  <c r="D5" i="2"/>
  <c r="F5" i="2" s="1"/>
  <c r="I19" i="6"/>
  <c r="I18" i="6"/>
  <c r="I33" i="6"/>
  <c r="I30" i="6"/>
  <c r="D21" i="2"/>
  <c r="F21" i="2" s="1"/>
  <c r="D10" i="2"/>
  <c r="F10" i="2" s="1"/>
  <c r="D31" i="2"/>
  <c r="F31" i="2" s="1"/>
  <c r="D6" i="2"/>
  <c r="F6" i="2" s="1"/>
  <c r="D8" i="2"/>
  <c r="F8" i="2" s="1"/>
  <c r="I32" i="6"/>
  <c r="I23" i="6"/>
  <c r="I25" i="6"/>
  <c r="I21" i="6"/>
  <c r="I16" i="6"/>
  <c r="I11" i="6"/>
  <c r="I7" i="6"/>
  <c r="I3" i="6"/>
  <c r="D33" i="2"/>
  <c r="F33" i="2" s="1"/>
  <c r="D11" i="2"/>
  <c r="F11" i="2" s="1"/>
  <c r="D29" i="2"/>
  <c r="F29" i="2" s="1"/>
  <c r="D3" i="2"/>
  <c r="F3" i="2" s="1"/>
  <c r="D19" i="2"/>
  <c r="F19" i="2" s="1"/>
  <c r="D23" i="2"/>
  <c r="F23" i="2" s="1"/>
  <c r="D32" i="2"/>
  <c r="F32" i="2" s="1"/>
  <c r="D27" i="2"/>
  <c r="F27" i="2" s="1"/>
  <c r="D22" i="2"/>
  <c r="F22" i="2" s="1"/>
  <c r="D17" i="2"/>
  <c r="F17" i="2" s="1"/>
  <c r="D25" i="2"/>
  <c r="F25" i="2" s="1"/>
  <c r="D26" i="2"/>
  <c r="F26" i="2" s="1"/>
  <c r="D16" i="2"/>
  <c r="F16" i="2" s="1"/>
  <c r="D7" i="2"/>
  <c r="F7" i="2" s="1"/>
  <c r="D4" i="2"/>
  <c r="F4" i="2" s="1"/>
  <c r="D14" i="2"/>
  <c r="F14" i="2" s="1"/>
  <c r="D24" i="2"/>
  <c r="F24" i="2" s="1"/>
  <c r="D30" i="2"/>
  <c r="F30" i="2" s="1"/>
  <c r="D28" i="2"/>
  <c r="F28" i="2" s="1"/>
  <c r="D12" i="2"/>
  <c r="F12" i="2" s="1"/>
  <c r="D18" i="2"/>
  <c r="F18" i="2" s="1"/>
  <c r="D13" i="2"/>
  <c r="F13" i="2" s="1"/>
  <c r="D15" i="2"/>
  <c r="F15" i="2" s="1"/>
  <c r="Q4" i="5" l="1"/>
  <c r="O4" i="5"/>
  <c r="K4" i="5"/>
  <c r="M4" i="5"/>
</calcChain>
</file>

<file path=xl/sharedStrings.xml><?xml version="1.0" encoding="utf-8"?>
<sst xmlns="http://schemas.openxmlformats.org/spreadsheetml/2006/main" count="420" uniqueCount="90">
  <si>
    <t>Klasse A</t>
  </si>
  <si>
    <t>Bakscore</t>
  </si>
  <si>
    <t>Wijnand Springintveld</t>
  </si>
  <si>
    <t>Sjaak Siebeling</t>
  </si>
  <si>
    <t>Theo van leijden</t>
  </si>
  <si>
    <t>Wijnand Springin`tveld</t>
  </si>
  <si>
    <t>Punten</t>
  </si>
  <si>
    <t>Klasse B</t>
  </si>
  <si>
    <t>Ronde 1</t>
  </si>
  <si>
    <t>Ronde 2</t>
  </si>
  <si>
    <t>Ronde 3</t>
  </si>
  <si>
    <t>Totaal</t>
  </si>
  <si>
    <t>Gemiddelde</t>
  </si>
  <si>
    <t>Theo van Leijden</t>
  </si>
  <si>
    <t>Totaal score</t>
  </si>
  <si>
    <t>Gem. score</t>
  </si>
  <si>
    <t>Gemid.</t>
  </si>
  <si>
    <t>Punten gehaald</t>
  </si>
  <si>
    <t xml:space="preserve">      </t>
  </si>
  <si>
    <t>Speciale Score's</t>
  </si>
  <si>
    <t>TOTAAL</t>
  </si>
  <si>
    <t xml:space="preserve">  </t>
  </si>
  <si>
    <t>Naam sjoeler</t>
  </si>
  <si>
    <t>Datum score</t>
  </si>
  <si>
    <t>Karin Dijkstra</t>
  </si>
  <si>
    <t>Tim van Tiem</t>
  </si>
  <si>
    <t>Albert Geleijn</t>
  </si>
  <si>
    <t>Tiny Amsing</t>
  </si>
  <si>
    <t>Hans v. Leeuwen</t>
  </si>
  <si>
    <t>Petra Houweling</t>
  </si>
  <si>
    <t>Wim Voorbij</t>
  </si>
  <si>
    <t>Jacob van 't Hof</t>
  </si>
  <si>
    <t>Pim van der Meer</t>
  </si>
  <si>
    <t xml:space="preserve">Marja Springin`tveld </t>
  </si>
  <si>
    <t>Mahjan Yari</t>
  </si>
  <si>
    <t>Mirjam van de Berg</t>
  </si>
  <si>
    <t>Maria Baggen</t>
  </si>
  <si>
    <t>Klaas de Vries</t>
  </si>
  <si>
    <t>Margriet de Vries</t>
  </si>
  <si>
    <t>Jan Geleijn Dzn</t>
  </si>
  <si>
    <t>Gazi Örsҫek</t>
  </si>
  <si>
    <t>Pleun v. Verseveld</t>
  </si>
  <si>
    <t>Elisa de Jong</t>
  </si>
  <si>
    <t>Mirjam van den Berg</t>
  </si>
  <si>
    <t>Hans van Leeuwen</t>
  </si>
  <si>
    <t>Marja Springintveld</t>
  </si>
  <si>
    <t xml:space="preserve">Klaas de Vries </t>
  </si>
  <si>
    <t>Pleun van Verseveld</t>
  </si>
  <si>
    <r>
      <t xml:space="preserve">152 </t>
    </r>
    <r>
      <rPr>
        <b/>
        <sz val="11"/>
        <color rgb="FF000000"/>
        <rFont val="Arial Black"/>
        <family val="2"/>
      </rPr>
      <t>Gegooid</t>
    </r>
  </si>
  <si>
    <t>148 Gegooid</t>
  </si>
  <si>
    <r>
      <t xml:space="preserve"> 150  </t>
    </r>
    <r>
      <rPr>
        <b/>
        <sz val="11"/>
        <color rgb="FF000000"/>
        <rFont val="Arial Black"/>
        <family val="2"/>
      </rPr>
      <t>Gegooid</t>
    </r>
  </si>
  <si>
    <t>140+ Gegooid</t>
  </si>
  <si>
    <t>Marja Springin'tveld</t>
  </si>
  <si>
    <t>Wijnand Springin'tveld</t>
  </si>
  <si>
    <t>Dames clubkampioenschap</t>
  </si>
  <si>
    <t>Heren Clubkampioenschap</t>
  </si>
  <si>
    <t>Cock Tukker</t>
  </si>
  <si>
    <t>Patrick Haring</t>
  </si>
  <si>
    <t>Thijs Brozius</t>
  </si>
  <si>
    <t>Klasse Hfd</t>
  </si>
  <si>
    <t>Jan Alderden</t>
  </si>
  <si>
    <t>Iko van Elburg</t>
  </si>
  <si>
    <t>Anouschka Ploeger</t>
  </si>
  <si>
    <t>Ronde 4</t>
  </si>
  <si>
    <t>Jaar</t>
  </si>
  <si>
    <t>Score</t>
  </si>
  <si>
    <t xml:space="preserve">PR </t>
  </si>
  <si>
    <t>PR 10 bakken</t>
  </si>
  <si>
    <t>Pia Mulder</t>
  </si>
  <si>
    <t>Diny Bosman</t>
  </si>
  <si>
    <t>zijn er afgehaald!</t>
  </si>
  <si>
    <t>Conny Offerman</t>
  </si>
  <si>
    <t>Rood uit de competitie door</t>
  </si>
  <si>
    <t>meer dan 8 series van 10 gemist.</t>
  </si>
  <si>
    <t>Kees Kuypers</t>
  </si>
  <si>
    <t xml:space="preserve">       Tussenstand competitie 2022-2023</t>
  </si>
  <si>
    <t>Gem. 2022-2023</t>
  </si>
  <si>
    <t>Hoogste 2022/23</t>
  </si>
  <si>
    <t>Hoofdklasse</t>
  </si>
  <si>
    <t>A-klasse</t>
  </si>
  <si>
    <t>B-klasse</t>
  </si>
  <si>
    <t>series</t>
  </si>
  <si>
    <t>gemiste</t>
  </si>
  <si>
    <r>
      <t xml:space="preserve">Gazi </t>
    </r>
    <r>
      <rPr>
        <b/>
        <sz val="12"/>
        <rFont val="Calibri"/>
        <family val="2"/>
      </rPr>
      <t>Ö</t>
    </r>
    <r>
      <rPr>
        <b/>
        <sz val="12"/>
        <rFont val="Arial Black"/>
        <family val="2"/>
      </rPr>
      <t>rs</t>
    </r>
    <r>
      <rPr>
        <b/>
        <sz val="12"/>
        <rFont val="Calibri"/>
        <family val="2"/>
      </rPr>
      <t>ç</t>
    </r>
    <r>
      <rPr>
        <b/>
        <sz val="12"/>
        <rFont val="Arial Black"/>
        <family val="2"/>
      </rPr>
      <t>ek</t>
    </r>
  </si>
  <si>
    <t>Klasse X</t>
  </si>
  <si>
    <t xml:space="preserve">8 slechtste series </t>
  </si>
  <si>
    <t>Kees kuypers</t>
  </si>
  <si>
    <t>x</t>
  </si>
  <si>
    <t>Jan Geleijn</t>
  </si>
  <si>
    <t xml:space="preserve"> Daguitslag 30 MAART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</si>
</sst>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[$-413]General"/>
    <numFmt numFmtId="165" formatCode="[$-413]0.00"/>
    <numFmt numFmtId="166" formatCode="d\-mmm\-yy"/>
    <numFmt numFmtId="167" formatCode="dd\-mm\-yy"/>
    <numFmt numFmtId="168" formatCode="[$-413]0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8"/>
      <color rgb="FF000099"/>
      <name val="Calibri"/>
      <family val="2"/>
    </font>
    <font>
      <sz val="11"/>
      <color rgb="FFFF0000"/>
      <name val="Arial1"/>
    </font>
    <font>
      <b/>
      <sz val="12"/>
      <color rgb="FF000000"/>
      <name val="Arial Black"/>
      <family val="2"/>
    </font>
    <font>
      <b/>
      <sz val="11"/>
      <color rgb="FF000000"/>
      <name val="Arial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FF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b/>
      <sz val="12"/>
      <color rgb="FF0F06BA"/>
      <name val="Arial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sz val="10"/>
      <color rgb="FFFF0000"/>
      <name val="Verdana"/>
      <family val="2"/>
    </font>
    <font>
      <b/>
      <sz val="10"/>
      <color rgb="FF000000"/>
      <name val="Verdana"/>
      <family val="2"/>
    </font>
    <font>
      <b/>
      <sz val="10"/>
      <color rgb="FF00CC00"/>
      <name val="Verdana"/>
      <family val="2"/>
    </font>
    <font>
      <b/>
      <sz val="10"/>
      <color rgb="FF0070C0"/>
      <name val="Verdana"/>
      <family val="2"/>
    </font>
    <font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6"/>
      <color rgb="FF00CC00"/>
      <name val="Calibri"/>
      <family val="2"/>
    </font>
    <font>
      <b/>
      <sz val="16"/>
      <color rgb="FF0070C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66CC"/>
      <name val="Calibri"/>
      <family val="2"/>
    </font>
    <font>
      <sz val="11"/>
      <color rgb="FF0066FF"/>
      <name val="Calibri"/>
      <family val="2"/>
    </font>
    <font>
      <b/>
      <sz val="16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333333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sz val="12"/>
      <color rgb="FF0066CC"/>
      <name val="Arial Black"/>
      <family val="2"/>
    </font>
    <font>
      <b/>
      <sz val="11"/>
      <color rgb="FF0F06BA"/>
      <name val="Calibri"/>
      <family val="2"/>
    </font>
    <font>
      <b/>
      <sz val="16"/>
      <color rgb="FF0F06BA"/>
      <name val="Calibri"/>
      <family val="2"/>
    </font>
    <font>
      <sz val="11"/>
      <color rgb="FF0F06BA"/>
      <name val="Calibri1"/>
    </font>
    <font>
      <sz val="11"/>
      <color rgb="FF0F06BA"/>
      <name val="Calibri"/>
      <family val="2"/>
    </font>
    <font>
      <sz val="11"/>
      <color rgb="FF0F06BA"/>
      <name val="Calibri"/>
      <family val="2"/>
      <scheme val="minor"/>
    </font>
    <font>
      <b/>
      <sz val="12"/>
      <color theme="9" tint="-0.499984740745262"/>
      <name val="Arial Black"/>
      <family val="2"/>
    </font>
    <font>
      <b/>
      <sz val="12"/>
      <color theme="7" tint="-0.499984740745262"/>
      <name val="Arial"/>
      <family val="2"/>
    </font>
    <font>
      <sz val="12"/>
      <color theme="7" tint="-0.499984740745262"/>
      <name val="Arial Black"/>
      <family val="2"/>
    </font>
    <font>
      <sz val="11"/>
      <color theme="7" tint="0.39997558519241921"/>
      <name val="Calibri"/>
      <family val="2"/>
      <scheme val="minor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theme="5"/>
      <name val="Arial Black"/>
      <family val="2"/>
    </font>
    <font>
      <sz val="11"/>
      <color theme="5"/>
      <name val="Arial Black"/>
      <family val="2"/>
    </font>
    <font>
      <b/>
      <sz val="12"/>
      <color theme="9" tint="-0.249977111117893"/>
      <name val="Arial Black"/>
      <family val="2"/>
    </font>
    <font>
      <sz val="12"/>
      <color theme="6" tint="-0.499984740745262"/>
      <name val="Arial Black"/>
      <family val="2"/>
    </font>
    <font>
      <sz val="11"/>
      <color rgb="FFFFFF00"/>
      <name val="Calibri"/>
      <family val="2"/>
      <scheme val="minor"/>
    </font>
    <font>
      <b/>
      <sz val="12"/>
      <color rgb="FFFFFF00"/>
      <name val="Arial Black"/>
      <family val="2"/>
    </font>
    <font>
      <sz val="12"/>
      <color rgb="FF33CC33"/>
      <name val="Arial Black"/>
      <family val="2"/>
    </font>
    <font>
      <b/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2"/>
      <color rgb="FF00FF00"/>
      <name val="Arial Black"/>
      <family val="2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6"/>
      <color theme="0"/>
      <name val="Calibri"/>
      <family val="2"/>
    </font>
    <font>
      <b/>
      <sz val="12"/>
      <color theme="1"/>
      <name val="Arial Black"/>
      <family val="2"/>
    </font>
    <font>
      <b/>
      <sz val="9"/>
      <color rgb="FF000000"/>
      <name val="Calibri"/>
      <family val="2"/>
    </font>
    <font>
      <b/>
      <sz val="9"/>
      <color rgb="FF333333"/>
      <name val="Calibri"/>
      <family val="2"/>
    </font>
    <font>
      <sz val="9"/>
      <color theme="1"/>
      <name val="Calibri"/>
      <family val="2"/>
      <scheme val="minor"/>
    </font>
    <font>
      <sz val="12"/>
      <color rgb="FF002060"/>
      <name val="Arial Black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F06BA"/>
      <name val="Calibri"/>
      <family val="2"/>
      <scheme val="minor"/>
    </font>
    <font>
      <b/>
      <sz val="11"/>
      <color rgb="FF0F06BA"/>
      <name val="Calibri"/>
      <family val="2"/>
      <scheme val="minor"/>
    </font>
    <font>
      <b/>
      <i/>
      <sz val="18"/>
      <name val="Calibri"/>
      <family val="2"/>
    </font>
    <font>
      <b/>
      <sz val="12"/>
      <name val="Arial"/>
      <family val="2"/>
    </font>
    <font>
      <b/>
      <i/>
      <sz val="12"/>
      <color rgb="FF0F06BA"/>
      <name val="Arial Black"/>
      <family val="2"/>
    </font>
    <font>
      <i/>
      <sz val="12"/>
      <color rgb="FF0F06BA"/>
      <name val="Arial Black"/>
      <family val="2"/>
    </font>
    <font>
      <b/>
      <sz val="11"/>
      <name val="Arial"/>
      <family val="2"/>
    </font>
    <font>
      <b/>
      <sz val="11"/>
      <color rgb="FF0F06BA"/>
      <name val="Arial Black"/>
      <family val="2"/>
    </font>
    <font>
      <sz val="11"/>
      <color rgb="FF0F06BA"/>
      <name val="Arial Black"/>
      <family val="2"/>
    </font>
    <font>
      <sz val="20"/>
      <color rgb="FF0F06BA"/>
      <name val="Arial1"/>
    </font>
    <font>
      <b/>
      <sz val="10"/>
      <color rgb="FF0F06BA"/>
      <name val="Arial Black"/>
      <family val="2"/>
    </font>
    <font>
      <sz val="11"/>
      <name val="Calibri"/>
      <family val="2"/>
      <scheme val="minor"/>
    </font>
    <font>
      <b/>
      <sz val="11"/>
      <color theme="1"/>
      <name val="Arial Black"/>
      <family val="2"/>
    </font>
    <font>
      <b/>
      <sz val="10"/>
      <color theme="1"/>
      <name val="Arial Black"/>
      <family val="2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rgb="FFC00000"/>
      <name val="Verdana"/>
      <family val="2"/>
    </font>
    <font>
      <b/>
      <sz val="18"/>
      <color rgb="FFC00000"/>
      <name val="Calibri"/>
      <family val="2"/>
      <scheme val="minor"/>
    </font>
    <font>
      <b/>
      <sz val="12"/>
      <name val="Calibri"/>
      <family val="2"/>
    </font>
    <font>
      <i/>
      <sz val="12"/>
      <color rgb="FF0066FF"/>
      <name val="Arial Black"/>
      <family val="2"/>
    </font>
  </fonts>
  <fills count="23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CE4D6"/>
        <bgColor rgb="FFFCE4D6"/>
      </patternFill>
    </fill>
    <fill>
      <patternFill patternType="solid">
        <fgColor theme="7" tint="0.79998168889431442"/>
        <bgColor rgb="FFFCE4D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rgb="FFFCD5B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CE4D6"/>
      </patternFill>
    </fill>
    <fill>
      <patternFill patternType="solid">
        <fgColor rgb="FF92D050"/>
        <bgColor rgb="FFFFFFFF"/>
      </patternFill>
    </fill>
    <fill>
      <patternFill patternType="solid">
        <fgColor theme="0"/>
        <bgColor rgb="FFFCE4D6"/>
      </patternFill>
    </fill>
    <fill>
      <patternFill patternType="solid">
        <fgColor rgb="FF92D050"/>
        <bgColor rgb="FF00B050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CE4D6"/>
      </patternFill>
    </fill>
    <fill>
      <patternFill patternType="solid">
        <fgColor rgb="FF669900"/>
        <bgColor rgb="FF00B050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00B050"/>
      </patternFill>
    </fill>
  </fills>
  <borders count="1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726">
    <xf numFmtId="0" fontId="0" fillId="0" borderId="0" xfId="0"/>
    <xf numFmtId="0" fontId="0" fillId="8" borderId="0" xfId="0" applyFill="1"/>
    <xf numFmtId="164" fontId="26" fillId="8" borderId="0" xfId="2" applyFont="1" applyFill="1" applyBorder="1"/>
    <xf numFmtId="164" fontId="14" fillId="8" borderId="0" xfId="2" applyFont="1" applyFill="1"/>
    <xf numFmtId="164" fontId="14" fillId="8" borderId="0" xfId="2" applyFont="1" applyFill="1" applyBorder="1"/>
    <xf numFmtId="164" fontId="10" fillId="8" borderId="0" xfId="2" applyFont="1" applyFill="1" applyBorder="1"/>
    <xf numFmtId="164" fontId="12" fillId="8" borderId="0" xfId="2" applyFont="1" applyFill="1" applyBorder="1"/>
    <xf numFmtId="0" fontId="12" fillId="8" borderId="0" xfId="0" applyFont="1" applyFill="1"/>
    <xf numFmtId="0" fontId="56" fillId="8" borderId="0" xfId="2" applyNumberFormat="1" applyFont="1" applyFill="1" applyBorder="1"/>
    <xf numFmtId="0" fontId="9" fillId="8" borderId="0" xfId="0" applyFont="1" applyFill="1"/>
    <xf numFmtId="164" fontId="44" fillId="8" borderId="0" xfId="2" applyFont="1" applyFill="1"/>
    <xf numFmtId="164" fontId="9" fillId="8" borderId="0" xfId="2" applyFont="1" applyFill="1" applyBorder="1"/>
    <xf numFmtId="0" fontId="46" fillId="8" borderId="0" xfId="0" applyFont="1" applyFill="1"/>
    <xf numFmtId="0" fontId="47" fillId="8" borderId="0" xfId="0" applyFont="1" applyFill="1"/>
    <xf numFmtId="0" fontId="48" fillId="8" borderId="0" xfId="0" applyFont="1" applyFill="1"/>
    <xf numFmtId="165" fontId="35" fillId="10" borderId="0" xfId="2" applyNumberFormat="1" applyFont="1" applyFill="1" applyBorder="1"/>
    <xf numFmtId="164" fontId="2" fillId="8" borderId="0" xfId="2" applyFill="1" applyBorder="1"/>
    <xf numFmtId="164" fontId="2" fillId="8" borderId="0" xfId="2" applyFill="1"/>
    <xf numFmtId="165" fontId="38" fillId="8" borderId="0" xfId="2" applyNumberFormat="1" applyFont="1" applyFill="1"/>
    <xf numFmtId="164" fontId="32" fillId="8" borderId="0" xfId="2" applyFont="1" applyFill="1"/>
    <xf numFmtId="164" fontId="30" fillId="8" borderId="0" xfId="2" applyFont="1" applyFill="1"/>
    <xf numFmtId="164" fontId="40" fillId="8" borderId="0" xfId="2" applyFont="1" applyFill="1" applyBorder="1" applyAlignment="1">
      <alignment horizontal="center"/>
    </xf>
    <xf numFmtId="0" fontId="40" fillId="8" borderId="0" xfId="0" applyFont="1" applyFill="1" applyAlignment="1">
      <alignment horizontal="center"/>
    </xf>
    <xf numFmtId="0" fontId="41" fillId="8" borderId="0" xfId="0" applyFont="1" applyFill="1" applyAlignment="1">
      <alignment horizontal="center"/>
    </xf>
    <xf numFmtId="164" fontId="41" fillId="8" borderId="0" xfId="2" applyFont="1" applyFill="1" applyBorder="1" applyAlignment="1">
      <alignment horizontal="center"/>
    </xf>
    <xf numFmtId="164" fontId="40" fillId="9" borderId="0" xfId="2" applyFont="1" applyFill="1" applyBorder="1" applyAlignment="1">
      <alignment horizontal="center"/>
    </xf>
    <xf numFmtId="0" fontId="10" fillId="8" borderId="0" xfId="2" applyNumberFormat="1" applyFont="1" applyFill="1" applyBorder="1"/>
    <xf numFmtId="165" fontId="13" fillId="8" borderId="0" xfId="2" applyNumberFormat="1" applyFont="1" applyFill="1" applyBorder="1" applyAlignment="1">
      <alignment horizontal="center"/>
    </xf>
    <xf numFmtId="164" fontId="40" fillId="8" borderId="0" xfId="2" applyFont="1" applyFill="1" applyBorder="1"/>
    <xf numFmtId="0" fontId="40" fillId="8" borderId="0" xfId="0" applyFont="1" applyFill="1"/>
    <xf numFmtId="0" fontId="41" fillId="8" borderId="0" xfId="0" applyFont="1" applyFill="1"/>
    <xf numFmtId="164" fontId="41" fillId="8" borderId="0" xfId="2" applyFont="1" applyFill="1" applyBorder="1"/>
    <xf numFmtId="0" fontId="40" fillId="8" borderId="0" xfId="2" applyNumberFormat="1" applyFont="1" applyFill="1" applyBorder="1" applyAlignment="1">
      <alignment horizontal="center"/>
    </xf>
    <xf numFmtId="164" fontId="21" fillId="8" borderId="0" xfId="2" applyFont="1" applyFill="1"/>
    <xf numFmtId="164" fontId="22" fillId="8" borderId="0" xfId="2" applyFont="1" applyFill="1"/>
    <xf numFmtId="164" fontId="23" fillId="8" borderId="0" xfId="2" applyFont="1" applyFill="1"/>
    <xf numFmtId="164" fontId="24" fillId="8" borderId="0" xfId="2" applyFont="1" applyFill="1"/>
    <xf numFmtId="164" fontId="25" fillId="8" borderId="0" xfId="2" applyFont="1" applyFill="1"/>
    <xf numFmtId="164" fontId="3" fillId="9" borderId="0" xfId="2" applyFont="1" applyFill="1" applyBorder="1" applyAlignment="1">
      <alignment vertical="top"/>
    </xf>
    <xf numFmtId="0" fontId="4" fillId="8" borderId="0" xfId="0" applyFont="1" applyFill="1"/>
    <xf numFmtId="164" fontId="11" fillId="8" borderId="0" xfId="2" applyFont="1" applyFill="1" applyBorder="1"/>
    <xf numFmtId="164" fontId="8" fillId="10" borderId="22" xfId="2" applyFont="1" applyFill="1" applyBorder="1"/>
    <xf numFmtId="164" fontId="8" fillId="10" borderId="0" xfId="2" applyFont="1" applyFill="1" applyBorder="1"/>
    <xf numFmtId="164" fontId="19" fillId="8" borderId="0" xfId="2" applyFont="1" applyFill="1" applyBorder="1"/>
    <xf numFmtId="164" fontId="41" fillId="0" borderId="0" xfId="2" applyFont="1" applyBorder="1" applyAlignment="1">
      <alignment horizontal="center"/>
    </xf>
    <xf numFmtId="164" fontId="5" fillId="6" borderId="0" xfId="2" applyFont="1" applyFill="1" applyBorder="1"/>
    <xf numFmtId="164" fontId="5" fillId="6" borderId="5" xfId="2" applyFont="1" applyFill="1" applyBorder="1"/>
    <xf numFmtId="164" fontId="5" fillId="5" borderId="28" xfId="2" applyFont="1" applyFill="1" applyBorder="1"/>
    <xf numFmtId="164" fontId="6" fillId="5" borderId="32" xfId="2" applyFont="1" applyFill="1" applyBorder="1"/>
    <xf numFmtId="164" fontId="28" fillId="8" borderId="0" xfId="2" applyFont="1" applyFill="1" applyBorder="1"/>
    <xf numFmtId="164" fontId="27" fillId="8" borderId="0" xfId="2" applyFont="1" applyFill="1" applyBorder="1"/>
    <xf numFmtId="164" fontId="29" fillId="8" borderId="0" xfId="2" applyFont="1" applyFill="1" applyBorder="1"/>
    <xf numFmtId="164" fontId="5" fillId="5" borderId="71" xfId="2" applyFont="1" applyFill="1" applyBorder="1"/>
    <xf numFmtId="164" fontId="7" fillId="4" borderId="31" xfId="2" applyFont="1" applyFill="1" applyBorder="1"/>
    <xf numFmtId="0" fontId="10" fillId="6" borderId="55" xfId="2" applyNumberFormat="1" applyFont="1" applyFill="1" applyBorder="1"/>
    <xf numFmtId="164" fontId="40" fillId="9" borderId="0" xfId="2" applyFont="1" applyFill="1" applyBorder="1"/>
    <xf numFmtId="164" fontId="41" fillId="0" borderId="44" xfId="2" applyFont="1" applyBorder="1" applyAlignment="1">
      <alignment horizontal="center"/>
    </xf>
    <xf numFmtId="164" fontId="41" fillId="0" borderId="5" xfId="2" applyFont="1" applyBorder="1" applyAlignment="1">
      <alignment horizontal="center"/>
    </xf>
    <xf numFmtId="165" fontId="41" fillId="0" borderId="0" xfId="2" applyNumberFormat="1" applyFont="1" applyBorder="1" applyAlignment="1">
      <alignment horizontal="center"/>
    </xf>
    <xf numFmtId="0" fontId="54" fillId="9" borderId="0" xfId="0" applyFont="1" applyFill="1"/>
    <xf numFmtId="0" fontId="15" fillId="8" borderId="0" xfId="0" applyFont="1" applyFill="1"/>
    <xf numFmtId="164" fontId="12" fillId="8" borderId="0" xfId="2" applyFont="1" applyFill="1" applyBorder="1" applyAlignment="1">
      <alignment horizontal="center"/>
    </xf>
    <xf numFmtId="0" fontId="69" fillId="8" borderId="0" xfId="2" applyNumberFormat="1" applyFont="1" applyFill="1" applyBorder="1" applyAlignment="1">
      <alignment horizontal="center"/>
    </xf>
    <xf numFmtId="0" fontId="69" fillId="8" borderId="0" xfId="0" applyFont="1" applyFill="1" applyAlignment="1">
      <alignment horizontal="center"/>
    </xf>
    <xf numFmtId="164" fontId="75" fillId="13" borderId="0" xfId="2" applyFont="1" applyFill="1" applyBorder="1"/>
    <xf numFmtId="16" fontId="5" fillId="6" borderId="0" xfId="2" applyNumberFormat="1" applyFont="1" applyFill="1" applyBorder="1" applyAlignment="1">
      <alignment horizontal="center"/>
    </xf>
    <xf numFmtId="0" fontId="74" fillId="6" borderId="0" xfId="2" applyNumberFormat="1" applyFont="1" applyFill="1" applyBorder="1" applyAlignment="1">
      <alignment horizontal="center"/>
    </xf>
    <xf numFmtId="164" fontId="15" fillId="6" borderId="0" xfId="2" applyFont="1" applyFill="1" applyBorder="1" applyAlignment="1">
      <alignment horizontal="center"/>
    </xf>
    <xf numFmtId="0" fontId="12" fillId="6" borderId="0" xfId="2" applyNumberFormat="1" applyFont="1" applyFill="1" applyBorder="1" applyAlignment="1">
      <alignment horizontal="center"/>
    </xf>
    <xf numFmtId="0" fontId="5" fillId="6" borderId="65" xfId="2" applyNumberFormat="1" applyFont="1" applyFill="1" applyBorder="1"/>
    <xf numFmtId="164" fontId="5" fillId="6" borderId="44" xfId="2" applyFont="1" applyFill="1" applyBorder="1"/>
    <xf numFmtId="0" fontId="5" fillId="6" borderId="67" xfId="2" applyNumberFormat="1" applyFont="1" applyFill="1" applyBorder="1"/>
    <xf numFmtId="0" fontId="5" fillId="6" borderId="67" xfId="0" applyFont="1" applyFill="1" applyBorder="1"/>
    <xf numFmtId="16" fontId="5" fillId="6" borderId="5" xfId="2" applyNumberFormat="1" applyFont="1" applyFill="1" applyBorder="1" applyAlignment="1">
      <alignment horizontal="center"/>
    </xf>
    <xf numFmtId="164" fontId="14" fillId="6" borderId="0" xfId="2" applyFont="1" applyFill="1" applyBorder="1"/>
    <xf numFmtId="164" fontId="10" fillId="6" borderId="0" xfId="2" applyFont="1" applyFill="1" applyBorder="1"/>
    <xf numFmtId="164" fontId="15" fillId="6" borderId="5" xfId="2" applyFont="1" applyFill="1" applyBorder="1"/>
    <xf numFmtId="164" fontId="41" fillId="6" borderId="0" xfId="2" applyFont="1" applyFill="1" applyBorder="1" applyAlignment="1">
      <alignment horizontal="center"/>
    </xf>
    <xf numFmtId="0" fontId="0" fillId="17" borderId="0" xfId="0" applyFill="1"/>
    <xf numFmtId="16" fontId="5" fillId="6" borderId="44" xfId="2" applyNumberFormat="1" applyFont="1" applyFill="1" applyBorder="1" applyAlignment="1">
      <alignment horizontal="center"/>
    </xf>
    <xf numFmtId="0" fontId="74" fillId="6" borderId="44" xfId="2" applyNumberFormat="1" applyFont="1" applyFill="1" applyBorder="1" applyAlignment="1">
      <alignment horizontal="center"/>
    </xf>
    <xf numFmtId="164" fontId="15" fillId="6" borderId="44" xfId="2" applyFont="1" applyFill="1" applyBorder="1" applyAlignment="1">
      <alignment horizontal="center"/>
    </xf>
    <xf numFmtId="0" fontId="12" fillId="6" borderId="44" xfId="2" applyNumberFormat="1" applyFont="1" applyFill="1" applyBorder="1" applyAlignment="1">
      <alignment horizontal="center"/>
    </xf>
    <xf numFmtId="164" fontId="5" fillId="5" borderId="49" xfId="2" applyFont="1" applyFill="1" applyBorder="1"/>
    <xf numFmtId="165" fontId="13" fillId="0" borderId="95" xfId="2" applyNumberFormat="1" applyFont="1" applyBorder="1" applyAlignment="1">
      <alignment horizontal="center"/>
    </xf>
    <xf numFmtId="164" fontId="41" fillId="0" borderId="85" xfId="2" applyFont="1" applyBorder="1" applyAlignment="1">
      <alignment horizontal="center"/>
    </xf>
    <xf numFmtId="0" fontId="10" fillId="6" borderId="0" xfId="2" applyNumberFormat="1" applyFont="1" applyFill="1" applyBorder="1"/>
    <xf numFmtId="164" fontId="15" fillId="6" borderId="0" xfId="2" applyFont="1" applyFill="1" applyBorder="1"/>
    <xf numFmtId="0" fontId="12" fillId="6" borderId="0" xfId="2" applyNumberFormat="1" applyFont="1" applyFill="1" applyBorder="1"/>
    <xf numFmtId="0" fontId="12" fillId="6" borderId="5" xfId="2" applyNumberFormat="1" applyFont="1" applyFill="1" applyBorder="1"/>
    <xf numFmtId="164" fontId="76" fillId="15" borderId="44" xfId="2" applyFont="1" applyFill="1" applyBorder="1" applyAlignment="1">
      <alignment horizontal="center" vertical="center"/>
    </xf>
    <xf numFmtId="164" fontId="76" fillId="14" borderId="44" xfId="2" applyFont="1" applyFill="1" applyBorder="1"/>
    <xf numFmtId="164" fontId="76" fillId="14" borderId="65" xfId="2" applyFont="1" applyFill="1" applyBorder="1"/>
    <xf numFmtId="164" fontId="76" fillId="15" borderId="44" xfId="2" applyFont="1" applyFill="1" applyBorder="1" applyAlignment="1">
      <alignment vertical="center"/>
    </xf>
    <xf numFmtId="164" fontId="76" fillId="16" borderId="44" xfId="2" applyFont="1" applyFill="1" applyBorder="1"/>
    <xf numFmtId="164" fontId="76" fillId="16" borderId="66" xfId="2" applyFont="1" applyFill="1" applyBorder="1"/>
    <xf numFmtId="164" fontId="5" fillId="6" borderId="55" xfId="2" applyFont="1" applyFill="1" applyBorder="1"/>
    <xf numFmtId="164" fontId="12" fillId="6" borderId="5" xfId="2" applyFont="1" applyFill="1" applyBorder="1"/>
    <xf numFmtId="164" fontId="74" fillId="6" borderId="5" xfId="2" applyFont="1" applyFill="1" applyBorder="1" applyAlignment="1">
      <alignment horizontal="center"/>
    </xf>
    <xf numFmtId="164" fontId="10" fillId="6" borderId="44" xfId="2" applyFont="1" applyFill="1" applyBorder="1"/>
    <xf numFmtId="164" fontId="15" fillId="6" borderId="44" xfId="2" applyFont="1" applyFill="1" applyBorder="1"/>
    <xf numFmtId="0" fontId="12" fillId="6" borderId="44" xfId="2" applyNumberFormat="1" applyFont="1" applyFill="1" applyBorder="1"/>
    <xf numFmtId="164" fontId="30" fillId="8" borderId="0" xfId="2" applyFont="1" applyFill="1" applyBorder="1"/>
    <xf numFmtId="165" fontId="35" fillId="3" borderId="64" xfId="2" applyNumberFormat="1" applyFont="1" applyFill="1" applyBorder="1"/>
    <xf numFmtId="164" fontId="5" fillId="3" borderId="102" xfId="2" applyFont="1" applyFill="1" applyBorder="1"/>
    <xf numFmtId="167" fontId="2" fillId="0" borderId="9" xfId="2" applyNumberFormat="1" applyBorder="1"/>
    <xf numFmtId="165" fontId="38" fillId="0" borderId="10" xfId="2" applyNumberFormat="1" applyFont="1" applyBorder="1"/>
    <xf numFmtId="166" fontId="78" fillId="0" borderId="9" xfId="2" applyNumberFormat="1" applyFont="1" applyBorder="1"/>
    <xf numFmtId="15" fontId="79" fillId="0" borderId="9" xfId="0" applyNumberFormat="1" applyFont="1" applyBorder="1"/>
    <xf numFmtId="15" fontId="78" fillId="0" borderId="9" xfId="0" applyNumberFormat="1" applyFont="1" applyBorder="1"/>
    <xf numFmtId="15" fontId="80" fillId="0" borderId="101" xfId="0" applyNumberFormat="1" applyFont="1" applyBorder="1"/>
    <xf numFmtId="15" fontId="80" fillId="0" borderId="103" xfId="0" applyNumberFormat="1" applyFont="1" applyBorder="1"/>
    <xf numFmtId="164" fontId="5" fillId="3" borderId="104" xfId="2" applyFont="1" applyFill="1" applyBorder="1"/>
    <xf numFmtId="166" fontId="78" fillId="0" borderId="44" xfId="2" applyNumberFormat="1" applyFont="1" applyBorder="1"/>
    <xf numFmtId="164" fontId="34" fillId="3" borderId="66" xfId="2" applyFont="1" applyFill="1" applyBorder="1"/>
    <xf numFmtId="165" fontId="35" fillId="3" borderId="66" xfId="2" applyNumberFormat="1" applyFont="1" applyFill="1" applyBorder="1"/>
    <xf numFmtId="164" fontId="5" fillId="3" borderId="44" xfId="2" applyFont="1" applyFill="1" applyBorder="1"/>
    <xf numFmtId="166" fontId="78" fillId="0" borderId="44" xfId="2" applyNumberFormat="1" applyFont="1" applyBorder="1" applyAlignment="1">
      <alignment horizontal="center"/>
    </xf>
    <xf numFmtId="164" fontId="40" fillId="2" borderId="44" xfId="2" applyFont="1" applyFill="1" applyBorder="1" applyAlignment="1">
      <alignment horizontal="center"/>
    </xf>
    <xf numFmtId="164" fontId="12" fillId="6" borderId="0" xfId="2" applyFont="1" applyFill="1" applyBorder="1"/>
    <xf numFmtId="164" fontId="5" fillId="6" borderId="67" xfId="2" applyFont="1" applyFill="1" applyBorder="1"/>
    <xf numFmtId="164" fontId="74" fillId="6" borderId="0" xfId="2" applyFont="1" applyFill="1" applyBorder="1" applyAlignment="1">
      <alignment horizontal="center"/>
    </xf>
    <xf numFmtId="164" fontId="41" fillId="0" borderId="94" xfId="2" applyFont="1" applyBorder="1" applyAlignment="1">
      <alignment horizontal="center"/>
    </xf>
    <xf numFmtId="164" fontId="41" fillId="0" borderId="93" xfId="2" applyFont="1" applyBorder="1" applyAlignment="1">
      <alignment horizontal="center"/>
    </xf>
    <xf numFmtId="164" fontId="41" fillId="6" borderId="93" xfId="2" applyFont="1" applyFill="1" applyBorder="1" applyAlignment="1">
      <alignment horizontal="center"/>
    </xf>
    <xf numFmtId="165" fontId="13" fillId="0" borderId="110" xfId="2" applyNumberFormat="1" applyFont="1" applyBorder="1" applyAlignment="1">
      <alignment horizontal="center"/>
    </xf>
    <xf numFmtId="164" fontId="40" fillId="2" borderId="9" xfId="2" applyFont="1" applyFill="1" applyBorder="1" applyAlignment="1">
      <alignment horizontal="center"/>
    </xf>
    <xf numFmtId="165" fontId="13" fillId="0" borderId="112" xfId="2" applyNumberFormat="1" applyFont="1" applyBorder="1" applyAlignment="1">
      <alignment horizontal="center"/>
    </xf>
    <xf numFmtId="165" fontId="13" fillId="0" borderId="28" xfId="2" applyNumberFormat="1" applyFont="1" applyBorder="1" applyAlignment="1">
      <alignment horizontal="center"/>
    </xf>
    <xf numFmtId="164" fontId="41" fillId="0" borderId="9" xfId="2" applyFont="1" applyBorder="1" applyAlignment="1">
      <alignment horizontal="center"/>
    </xf>
    <xf numFmtId="0" fontId="0" fillId="0" borderId="65" xfId="0" applyBorder="1"/>
    <xf numFmtId="0" fontId="0" fillId="0" borderId="44" xfId="0" applyBorder="1"/>
    <xf numFmtId="0" fontId="0" fillId="0" borderId="66" xfId="0" applyBorder="1"/>
    <xf numFmtId="0" fontId="0" fillId="0" borderId="67" xfId="0" applyBorder="1"/>
    <xf numFmtId="0" fontId="0" fillId="0" borderId="67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" xfId="0" applyBorder="1"/>
    <xf numFmtId="0" fontId="82" fillId="0" borderId="61" xfId="0" applyFont="1" applyBorder="1"/>
    <xf numFmtId="0" fontId="84" fillId="0" borderId="44" xfId="0" applyFont="1" applyBorder="1"/>
    <xf numFmtId="0" fontId="85" fillId="0" borderId="5" xfId="0" applyFont="1" applyBorder="1"/>
    <xf numFmtId="0" fontId="82" fillId="0" borderId="11" xfId="0" applyFont="1" applyBorder="1"/>
    <xf numFmtId="16" fontId="83" fillId="0" borderId="11" xfId="0" applyNumberFormat="1" applyFont="1" applyBorder="1"/>
    <xf numFmtId="16" fontId="82" fillId="0" borderId="11" xfId="0" applyNumberFormat="1" applyFont="1" applyBorder="1"/>
    <xf numFmtId="0" fontId="0" fillId="0" borderId="11" xfId="0" applyBorder="1"/>
    <xf numFmtId="0" fontId="82" fillId="0" borderId="53" xfId="0" applyFont="1" applyBorder="1"/>
    <xf numFmtId="0" fontId="5" fillId="0" borderId="67" xfId="2" applyNumberFormat="1" applyFont="1" applyBorder="1"/>
    <xf numFmtId="0" fontId="5" fillId="0" borderId="67" xfId="0" applyFont="1" applyBorder="1"/>
    <xf numFmtId="0" fontId="0" fillId="6" borderId="0" xfId="0" applyFill="1"/>
    <xf numFmtId="0" fontId="5" fillId="6" borderId="0" xfId="0" applyFont="1" applyFill="1"/>
    <xf numFmtId="0" fontId="12" fillId="6" borderId="0" xfId="0" applyFont="1" applyFill="1"/>
    <xf numFmtId="0" fontId="5" fillId="0" borderId="55" xfId="2" applyNumberFormat="1" applyFont="1" applyBorder="1"/>
    <xf numFmtId="0" fontId="77" fillId="6" borderId="5" xfId="0" applyFont="1" applyFill="1" applyBorder="1"/>
    <xf numFmtId="164" fontId="9" fillId="6" borderId="0" xfId="2" applyFont="1" applyFill="1" applyBorder="1"/>
    <xf numFmtId="164" fontId="20" fillId="6" borderId="0" xfId="2" applyFont="1" applyFill="1" applyBorder="1"/>
    <xf numFmtId="164" fontId="7" fillId="6" borderId="0" xfId="2" applyFont="1" applyFill="1" applyBorder="1"/>
    <xf numFmtId="165" fontId="12" fillId="6" borderId="0" xfId="2" applyNumberFormat="1" applyFont="1" applyFill="1" applyBorder="1"/>
    <xf numFmtId="0" fontId="5" fillId="6" borderId="0" xfId="2" applyNumberFormat="1" applyFont="1" applyFill="1" applyBorder="1"/>
    <xf numFmtId="0" fontId="72" fillId="6" borderId="0" xfId="0" applyFont="1" applyFill="1"/>
    <xf numFmtId="164" fontId="14" fillId="6" borderId="0" xfId="2" applyFont="1" applyFill="1"/>
    <xf numFmtId="164" fontId="5" fillId="6" borderId="0" xfId="2" applyFont="1" applyFill="1"/>
    <xf numFmtId="164" fontId="10" fillId="6" borderId="0" xfId="2" applyFont="1" applyFill="1"/>
    <xf numFmtId="164" fontId="15" fillId="6" borderId="0" xfId="2" applyFont="1" applyFill="1"/>
    <xf numFmtId="164" fontId="12" fillId="6" borderId="0" xfId="2" applyFont="1" applyFill="1"/>
    <xf numFmtId="0" fontId="52" fillId="6" borderId="0" xfId="0" applyFont="1" applyFill="1"/>
    <xf numFmtId="164" fontId="19" fillId="6" borderId="0" xfId="2" applyFont="1" applyFill="1" applyBorder="1"/>
    <xf numFmtId="164" fontId="5" fillId="12" borderId="0" xfId="2" applyFont="1" applyFill="1" applyBorder="1"/>
    <xf numFmtId="164" fontId="27" fillId="13" borderId="63" xfId="2" applyFont="1" applyFill="1" applyBorder="1"/>
    <xf numFmtId="164" fontId="27" fillId="13" borderId="17" xfId="2" applyFont="1" applyFill="1" applyBorder="1"/>
    <xf numFmtId="164" fontId="27" fillId="13" borderId="64" xfId="2" applyFont="1" applyFill="1" applyBorder="1"/>
    <xf numFmtId="165" fontId="35" fillId="12" borderId="0" xfId="2" applyNumberFormat="1" applyFont="1" applyFill="1" applyBorder="1"/>
    <xf numFmtId="164" fontId="36" fillId="6" borderId="0" xfId="2" applyFont="1" applyFill="1"/>
    <xf numFmtId="167" fontId="39" fillId="6" borderId="0" xfId="0" applyNumberFormat="1" applyFont="1" applyFill="1"/>
    <xf numFmtId="164" fontId="2" fillId="6" borderId="0" xfId="2" applyFill="1"/>
    <xf numFmtId="167" fontId="2" fillId="6" borderId="0" xfId="0" applyNumberFormat="1" applyFont="1" applyFill="1"/>
    <xf numFmtId="0" fontId="42" fillId="6" borderId="0" xfId="0" applyFont="1" applyFill="1"/>
    <xf numFmtId="165" fontId="38" fillId="6" borderId="0" xfId="2" applyNumberFormat="1" applyFont="1" applyFill="1"/>
    <xf numFmtId="164" fontId="33" fillId="6" borderId="0" xfId="2" applyFont="1" applyFill="1"/>
    <xf numFmtId="0" fontId="9" fillId="6" borderId="0" xfId="0" applyFont="1" applyFill="1"/>
    <xf numFmtId="165" fontId="9" fillId="6" borderId="0" xfId="2" applyNumberFormat="1" applyFont="1" applyFill="1" applyBorder="1"/>
    <xf numFmtId="166" fontId="31" fillId="6" borderId="0" xfId="2" applyNumberFormat="1" applyFont="1" applyFill="1" applyBorder="1"/>
    <xf numFmtId="164" fontId="40" fillId="6" borderId="0" xfId="2" applyFont="1" applyFill="1" applyBorder="1"/>
    <xf numFmtId="0" fontId="40" fillId="6" borderId="0" xfId="0" applyFont="1" applyFill="1"/>
    <xf numFmtId="0" fontId="43" fillId="6" borderId="0" xfId="0" applyFont="1" applyFill="1"/>
    <xf numFmtId="0" fontId="41" fillId="6" borderId="0" xfId="0" applyFont="1" applyFill="1"/>
    <xf numFmtId="164" fontId="41" fillId="6" borderId="0" xfId="2" applyFont="1" applyFill="1" applyBorder="1"/>
    <xf numFmtId="164" fontId="30" fillId="6" borderId="0" xfId="2" applyFont="1" applyFill="1"/>
    <xf numFmtId="15" fontId="37" fillId="6" borderId="0" xfId="0" applyNumberFormat="1" applyFont="1" applyFill="1"/>
    <xf numFmtId="0" fontId="40" fillId="6" borderId="0" xfId="2" applyNumberFormat="1" applyFont="1" applyFill="1" applyBorder="1" applyAlignment="1">
      <alignment horizontal="center"/>
    </xf>
    <xf numFmtId="164" fontId="40" fillId="6" borderId="0" xfId="2" applyFont="1" applyFill="1" applyBorder="1" applyAlignment="1">
      <alignment horizontal="center"/>
    </xf>
    <xf numFmtId="0" fontId="40" fillId="6" borderId="0" xfId="0" applyFont="1" applyFill="1" applyAlignment="1">
      <alignment horizontal="center"/>
    </xf>
    <xf numFmtId="0" fontId="41" fillId="6" borderId="0" xfId="0" applyFont="1" applyFill="1" applyAlignment="1">
      <alignment horizontal="center"/>
    </xf>
    <xf numFmtId="164" fontId="40" fillId="18" borderId="0" xfId="2" applyFont="1" applyFill="1" applyBorder="1" applyAlignment="1">
      <alignment horizontal="center"/>
    </xf>
    <xf numFmtId="165" fontId="13" fillId="6" borderId="0" xfId="2" applyNumberFormat="1" applyFont="1" applyFill="1" applyBorder="1" applyAlignment="1">
      <alignment horizontal="center"/>
    </xf>
    <xf numFmtId="164" fontId="32" fillId="6" borderId="0" xfId="2" applyFont="1" applyFill="1"/>
    <xf numFmtId="164" fontId="32" fillId="6" borderId="0" xfId="2" applyFont="1" applyFill="1" applyBorder="1"/>
    <xf numFmtId="0" fontId="56" fillId="6" borderId="0" xfId="2" applyNumberFormat="1" applyFont="1" applyFill="1" applyBorder="1"/>
    <xf numFmtId="164" fontId="56" fillId="6" borderId="0" xfId="2" applyFont="1" applyFill="1" applyBorder="1"/>
    <xf numFmtId="0" fontId="60" fillId="6" borderId="0" xfId="0" applyFont="1" applyFill="1"/>
    <xf numFmtId="0" fontId="59" fillId="6" borderId="0" xfId="0" applyFont="1" applyFill="1"/>
    <xf numFmtId="0" fontId="61" fillId="6" borderId="0" xfId="0" applyFont="1" applyFill="1"/>
    <xf numFmtId="0" fontId="58" fillId="6" borderId="0" xfId="0" applyFont="1" applyFill="1"/>
    <xf numFmtId="0" fontId="55" fillId="6" borderId="0" xfId="0" applyFont="1" applyFill="1"/>
    <xf numFmtId="0" fontId="26" fillId="6" borderId="0" xfId="0" applyFont="1" applyFill="1"/>
    <xf numFmtId="0" fontId="67" fillId="6" borderId="67" xfId="0" applyFont="1" applyFill="1" applyBorder="1"/>
    <xf numFmtId="0" fontId="67" fillId="6" borderId="0" xfId="0" applyFont="1" applyFill="1"/>
    <xf numFmtId="0" fontId="67" fillId="6" borderId="61" xfId="0" applyFont="1" applyFill="1" applyBorder="1"/>
    <xf numFmtId="0" fontId="0" fillId="6" borderId="67" xfId="0" applyFill="1" applyBorder="1"/>
    <xf numFmtId="164" fontId="75" fillId="22" borderId="0" xfId="2" applyFont="1" applyFill="1" applyBorder="1"/>
    <xf numFmtId="164" fontId="75" fillId="6" borderId="0" xfId="2" applyFont="1" applyFill="1" applyBorder="1"/>
    <xf numFmtId="0" fontId="69" fillId="6" borderId="0" xfId="2" applyNumberFormat="1" applyFont="1" applyFill="1" applyBorder="1" applyAlignment="1">
      <alignment horizontal="center"/>
    </xf>
    <xf numFmtId="0" fontId="70" fillId="6" borderId="0" xfId="2" applyNumberFormat="1" applyFont="1" applyFill="1" applyBorder="1" applyAlignment="1">
      <alignment horizontal="center"/>
    </xf>
    <xf numFmtId="0" fontId="69" fillId="6" borderId="0" xfId="0" applyFont="1" applyFill="1" applyAlignment="1">
      <alignment horizontal="center"/>
    </xf>
    <xf numFmtId="164" fontId="12" fillId="6" borderId="0" xfId="2" applyFont="1" applyFill="1" applyBorder="1" applyAlignment="1">
      <alignment horizontal="center"/>
    </xf>
    <xf numFmtId="164" fontId="10" fillId="6" borderId="0" xfId="2" applyFont="1" applyFill="1" applyBorder="1" applyAlignment="1">
      <alignment horizontal="center"/>
    </xf>
    <xf numFmtId="0" fontId="74" fillId="0" borderId="38" xfId="2" applyNumberFormat="1" applyFont="1" applyBorder="1"/>
    <xf numFmtId="164" fontId="74" fillId="0" borderId="39" xfId="2" applyFont="1" applyBorder="1"/>
    <xf numFmtId="0" fontId="74" fillId="0" borderId="46" xfId="2" applyNumberFormat="1" applyFont="1" applyBorder="1"/>
    <xf numFmtId="164" fontId="74" fillId="0" borderId="11" xfId="2" applyFont="1" applyBorder="1"/>
    <xf numFmtId="0" fontId="74" fillId="0" borderId="46" xfId="0" applyFont="1" applyBorder="1"/>
    <xf numFmtId="0" fontId="74" fillId="0" borderId="11" xfId="0" applyFont="1" applyBorder="1"/>
    <xf numFmtId="0" fontId="74" fillId="6" borderId="55" xfId="2" applyNumberFormat="1" applyFont="1" applyFill="1" applyBorder="1"/>
    <xf numFmtId="164" fontId="74" fillId="6" borderId="60" xfId="2" applyFont="1" applyFill="1" applyBorder="1"/>
    <xf numFmtId="0" fontId="74" fillId="0" borderId="49" xfId="2" applyNumberFormat="1" applyFont="1" applyBorder="1"/>
    <xf numFmtId="164" fontId="74" fillId="0" borderId="50" xfId="2" applyFont="1" applyBorder="1"/>
    <xf numFmtId="0" fontId="74" fillId="6" borderId="82" xfId="2" applyNumberFormat="1" applyFont="1" applyFill="1" applyBorder="1"/>
    <xf numFmtId="164" fontId="74" fillId="6" borderId="19" xfId="2" applyFont="1" applyFill="1" applyBorder="1"/>
    <xf numFmtId="0" fontId="74" fillId="6" borderId="86" xfId="2" applyNumberFormat="1" applyFont="1" applyFill="1" applyBorder="1"/>
    <xf numFmtId="164" fontId="74" fillId="6" borderId="25" xfId="2" applyFont="1" applyFill="1" applyBorder="1"/>
    <xf numFmtId="164" fontId="74" fillId="0" borderId="44" xfId="2" applyFont="1" applyBorder="1"/>
    <xf numFmtId="0" fontId="74" fillId="0" borderId="51" xfId="2" applyNumberFormat="1" applyFont="1" applyBorder="1"/>
    <xf numFmtId="164" fontId="74" fillId="0" borderId="26" xfId="2" applyFont="1" applyBorder="1"/>
    <xf numFmtId="0" fontId="74" fillId="6" borderId="48" xfId="2" applyNumberFormat="1" applyFont="1" applyFill="1" applyBorder="1"/>
    <xf numFmtId="164" fontId="74" fillId="6" borderId="16" xfId="2" applyFont="1" applyFill="1" applyBorder="1"/>
    <xf numFmtId="164" fontId="45" fillId="10" borderId="1" xfId="2" applyFont="1" applyFill="1" applyBorder="1" applyAlignment="1">
      <alignment horizontal="center" vertical="center"/>
    </xf>
    <xf numFmtId="0" fontId="16" fillId="6" borderId="44" xfId="2" applyNumberFormat="1" applyFont="1" applyFill="1" applyBorder="1"/>
    <xf numFmtId="0" fontId="16" fillId="6" borderId="0" xfId="2" applyNumberFormat="1" applyFont="1" applyFill="1" applyBorder="1"/>
    <xf numFmtId="0" fontId="16" fillId="6" borderId="5" xfId="2" applyNumberFormat="1" applyFont="1" applyFill="1" applyBorder="1"/>
    <xf numFmtId="0" fontId="16" fillId="6" borderId="66" xfId="0" applyFont="1" applyFill="1" applyBorder="1"/>
    <xf numFmtId="0" fontId="16" fillId="6" borderId="61" xfId="0" applyFont="1" applyFill="1" applyBorder="1"/>
    <xf numFmtId="0" fontId="17" fillId="6" borderId="61" xfId="0" applyFont="1" applyFill="1" applyBorder="1"/>
    <xf numFmtId="0" fontId="16" fillId="6" borderId="56" xfId="0" applyFont="1" applyFill="1" applyBorder="1"/>
    <xf numFmtId="0" fontId="74" fillId="6" borderId="111" xfId="2" applyNumberFormat="1" applyFont="1" applyFill="1" applyBorder="1"/>
    <xf numFmtId="164" fontId="74" fillId="6" borderId="18" xfId="2" applyFont="1" applyFill="1" applyBorder="1"/>
    <xf numFmtId="0" fontId="74" fillId="6" borderId="27" xfId="2" applyNumberFormat="1" applyFont="1" applyFill="1" applyBorder="1"/>
    <xf numFmtId="0" fontId="74" fillId="6" borderId="18" xfId="2" applyNumberFormat="1" applyFont="1" applyFill="1" applyBorder="1"/>
    <xf numFmtId="0" fontId="74" fillId="6" borderId="38" xfId="2" applyNumberFormat="1" applyFont="1" applyFill="1" applyBorder="1" applyAlignment="1">
      <alignment horizontal="left"/>
    </xf>
    <xf numFmtId="0" fontId="74" fillId="6" borderId="46" xfId="2" applyNumberFormat="1" applyFont="1" applyFill="1" applyBorder="1" applyAlignment="1">
      <alignment horizontal="left"/>
    </xf>
    <xf numFmtId="0" fontId="74" fillId="6" borderId="46" xfId="0" applyFont="1" applyFill="1" applyBorder="1" applyAlignment="1">
      <alignment horizontal="left"/>
    </xf>
    <xf numFmtId="0" fontId="74" fillId="6" borderId="46" xfId="0" applyFont="1" applyFill="1" applyBorder="1"/>
    <xf numFmtId="0" fontId="74" fillId="0" borderId="65" xfId="2" applyNumberFormat="1" applyFont="1" applyBorder="1"/>
    <xf numFmtId="0" fontId="74" fillId="0" borderId="44" xfId="2" applyNumberFormat="1" applyFont="1" applyBorder="1"/>
    <xf numFmtId="0" fontId="74" fillId="0" borderId="67" xfId="2" applyNumberFormat="1" applyFont="1" applyBorder="1"/>
    <xf numFmtId="0" fontId="74" fillId="0" borderId="0" xfId="2" applyNumberFormat="1" applyFont="1" applyBorder="1"/>
    <xf numFmtId="0" fontId="74" fillId="6" borderId="0" xfId="2" applyNumberFormat="1" applyFont="1" applyFill="1" applyBorder="1"/>
    <xf numFmtId="0" fontId="74" fillId="0" borderId="55" xfId="2" applyNumberFormat="1" applyFont="1" applyBorder="1"/>
    <xf numFmtId="0" fontId="74" fillId="6" borderId="67" xfId="2" applyNumberFormat="1" applyFont="1" applyFill="1" applyBorder="1"/>
    <xf numFmtId="0" fontId="74" fillId="0" borderId="21" xfId="2" applyNumberFormat="1" applyFont="1" applyBorder="1"/>
    <xf numFmtId="0" fontId="74" fillId="0" borderId="60" xfId="2" applyNumberFormat="1" applyFont="1" applyBorder="1"/>
    <xf numFmtId="0" fontId="74" fillId="6" borderId="21" xfId="2" applyNumberFormat="1" applyFont="1" applyFill="1" applyBorder="1"/>
    <xf numFmtId="0" fontId="88" fillId="0" borderId="39" xfId="2" applyNumberFormat="1" applyFont="1" applyBorder="1" applyAlignment="1">
      <alignment horizontal="center"/>
    </xf>
    <xf numFmtId="164" fontId="88" fillId="0" borderId="39" xfId="2" applyFont="1" applyBorder="1" applyAlignment="1">
      <alignment horizontal="center"/>
    </xf>
    <xf numFmtId="0" fontId="88" fillId="0" borderId="39" xfId="0" applyFont="1" applyBorder="1" applyAlignment="1">
      <alignment horizontal="center"/>
    </xf>
    <xf numFmtId="164" fontId="88" fillId="2" borderId="44" xfId="2" applyFont="1" applyFill="1" applyBorder="1" applyAlignment="1">
      <alignment horizontal="center"/>
    </xf>
    <xf numFmtId="0" fontId="88" fillId="0" borderId="11" xfId="2" applyNumberFormat="1" applyFont="1" applyBorder="1" applyAlignment="1">
      <alignment horizontal="center"/>
    </xf>
    <xf numFmtId="164" fontId="88" fillId="0" borderId="11" xfId="2" applyFont="1" applyBorder="1" applyAlignment="1">
      <alignment horizontal="center"/>
    </xf>
    <xf numFmtId="0" fontId="88" fillId="0" borderId="11" xfId="0" applyFont="1" applyBorder="1" applyAlignment="1">
      <alignment horizontal="center"/>
    </xf>
    <xf numFmtId="164" fontId="88" fillId="0" borderId="16" xfId="2" applyFont="1" applyBorder="1" applyAlignment="1">
      <alignment horizontal="center"/>
    </xf>
    <xf numFmtId="0" fontId="88" fillId="0" borderId="16" xfId="0" applyFont="1" applyBorder="1" applyAlignment="1">
      <alignment horizontal="center"/>
    </xf>
    <xf numFmtId="164" fontId="88" fillId="2" borderId="9" xfId="2" applyFont="1" applyFill="1" applyBorder="1" applyAlignment="1">
      <alignment horizontal="center"/>
    </xf>
    <xf numFmtId="164" fontId="88" fillId="2" borderId="97" xfId="2" applyFont="1" applyFill="1" applyBorder="1" applyAlignment="1">
      <alignment horizontal="center"/>
    </xf>
    <xf numFmtId="0" fontId="88" fillId="6" borderId="11" xfId="2" applyNumberFormat="1" applyFont="1" applyFill="1" applyBorder="1" applyAlignment="1">
      <alignment horizontal="center"/>
    </xf>
    <xf numFmtId="164" fontId="88" fillId="6" borderId="11" xfId="2" applyFont="1" applyFill="1" applyBorder="1" applyAlignment="1">
      <alignment horizontal="center"/>
    </xf>
    <xf numFmtId="0" fontId="88" fillId="6" borderId="11" xfId="0" applyFont="1" applyFill="1" applyBorder="1" applyAlignment="1">
      <alignment horizontal="center"/>
    </xf>
    <xf numFmtId="0" fontId="88" fillId="0" borderId="19" xfId="2" applyNumberFormat="1" applyFont="1" applyBorder="1" applyAlignment="1">
      <alignment horizontal="center"/>
    </xf>
    <xf numFmtId="164" fontId="88" fillId="6" borderId="83" xfId="2" applyFont="1" applyFill="1" applyBorder="1" applyAlignment="1">
      <alignment horizontal="center"/>
    </xf>
    <xf numFmtId="0" fontId="88" fillId="6" borderId="83" xfId="0" applyFont="1" applyFill="1" applyBorder="1" applyAlignment="1">
      <alignment horizontal="center"/>
    </xf>
    <xf numFmtId="164" fontId="88" fillId="2" borderId="113" xfId="2" applyFont="1" applyFill="1" applyBorder="1" applyAlignment="1">
      <alignment horizontal="center"/>
    </xf>
    <xf numFmtId="0" fontId="88" fillId="0" borderId="99" xfId="0" applyFont="1" applyBorder="1" applyAlignment="1">
      <alignment horizontal="center"/>
    </xf>
    <xf numFmtId="0" fontId="88" fillId="6" borderId="18" xfId="0" applyFont="1" applyFill="1" applyBorder="1" applyAlignment="1">
      <alignment horizontal="center"/>
    </xf>
    <xf numFmtId="0" fontId="88" fillId="0" borderId="18" xfId="0" applyFont="1" applyBorder="1" applyAlignment="1">
      <alignment horizontal="center"/>
    </xf>
    <xf numFmtId="0" fontId="89" fillId="6" borderId="11" xfId="0" applyFont="1" applyFill="1" applyBorder="1" applyAlignment="1">
      <alignment horizontal="center"/>
    </xf>
    <xf numFmtId="164" fontId="45" fillId="3" borderId="44" xfId="2" applyFont="1" applyFill="1" applyBorder="1"/>
    <xf numFmtId="0" fontId="16" fillId="6" borderId="44" xfId="2" applyNumberFormat="1" applyFont="1" applyFill="1" applyBorder="1" applyAlignment="1">
      <alignment horizontal="center"/>
    </xf>
    <xf numFmtId="0" fontId="16" fillId="6" borderId="0" xfId="2" applyNumberFormat="1" applyFont="1" applyFill="1" applyBorder="1" applyAlignment="1">
      <alignment horizontal="center"/>
    </xf>
    <xf numFmtId="0" fontId="16" fillId="6" borderId="5" xfId="2" applyNumberFormat="1" applyFont="1" applyFill="1" applyBorder="1" applyAlignment="1">
      <alignment horizontal="center"/>
    </xf>
    <xf numFmtId="0" fontId="16" fillId="6" borderId="66" xfId="2" applyNumberFormat="1" applyFont="1" applyFill="1" applyBorder="1" applyAlignment="1">
      <alignment horizontal="center"/>
    </xf>
    <xf numFmtId="0" fontId="16" fillId="6" borderId="61" xfId="2" applyNumberFormat="1" applyFont="1" applyFill="1" applyBorder="1" applyAlignment="1">
      <alignment horizontal="center"/>
    </xf>
    <xf numFmtId="0" fontId="16" fillId="6" borderId="56" xfId="2" applyNumberFormat="1" applyFont="1" applyFill="1" applyBorder="1" applyAlignment="1">
      <alignment horizontal="center"/>
    </xf>
    <xf numFmtId="164" fontId="19" fillId="8" borderId="0" xfId="2" applyFont="1" applyFill="1"/>
    <xf numFmtId="0" fontId="94" fillId="0" borderId="23" xfId="0" applyFont="1" applyBorder="1"/>
    <xf numFmtId="164" fontId="74" fillId="8" borderId="0" xfId="2" applyFont="1" applyFill="1" applyBorder="1"/>
    <xf numFmtId="0" fontId="95" fillId="8" borderId="0" xfId="0" applyFont="1" applyFill="1"/>
    <xf numFmtId="164" fontId="74" fillId="11" borderId="0" xfId="2" applyFont="1" applyFill="1" applyBorder="1"/>
    <xf numFmtId="0" fontId="19" fillId="8" borderId="0" xfId="0" applyFont="1" applyFill="1"/>
    <xf numFmtId="0" fontId="97" fillId="0" borderId="5" xfId="0" applyFont="1" applyBorder="1"/>
    <xf numFmtId="164" fontId="35" fillId="10" borderId="1" xfId="2" applyFont="1" applyFill="1" applyBorder="1" applyAlignment="1">
      <alignment vertical="center"/>
    </xf>
    <xf numFmtId="2" fontId="7" fillId="6" borderId="44" xfId="1" applyNumberFormat="1" applyFont="1" applyFill="1" applyBorder="1" applyAlignment="1"/>
    <xf numFmtId="2" fontId="7" fillId="6" borderId="0" xfId="1" applyNumberFormat="1" applyFont="1" applyFill="1" applyBorder="1" applyAlignment="1"/>
    <xf numFmtId="2" fontId="7" fillId="6" borderId="5" xfId="1" applyNumberFormat="1" applyFont="1" applyFill="1" applyBorder="1" applyAlignment="1"/>
    <xf numFmtId="0" fontId="98" fillId="0" borderId="44" xfId="0" applyFont="1" applyBorder="1" applyAlignment="1">
      <alignment horizontal="center"/>
    </xf>
    <xf numFmtId="0" fontId="99" fillId="0" borderId="5" xfId="0" applyFont="1" applyBorder="1" applyAlignment="1">
      <alignment horizontal="center"/>
    </xf>
    <xf numFmtId="164" fontId="7" fillId="4" borderId="8" xfId="2" applyFont="1" applyFill="1" applyBorder="1"/>
    <xf numFmtId="164" fontId="7" fillId="4" borderId="65" xfId="2" applyFont="1" applyFill="1" applyBorder="1"/>
    <xf numFmtId="164" fontId="7" fillId="4" borderId="70" xfId="2" applyFont="1" applyFill="1" applyBorder="1"/>
    <xf numFmtId="0" fontId="101" fillId="6" borderId="65" xfId="0" applyFont="1" applyFill="1" applyBorder="1"/>
    <xf numFmtId="0" fontId="101" fillId="6" borderId="44" xfId="0" applyFont="1" applyFill="1" applyBorder="1"/>
    <xf numFmtId="0" fontId="99" fillId="6" borderId="66" xfId="0" applyFont="1" applyFill="1" applyBorder="1"/>
    <xf numFmtId="0" fontId="101" fillId="6" borderId="55" xfId="0" applyFont="1" applyFill="1" applyBorder="1"/>
    <xf numFmtId="0" fontId="101" fillId="6" borderId="5" xfId="0" applyFont="1" applyFill="1" applyBorder="1"/>
    <xf numFmtId="0" fontId="99" fillId="6" borderId="56" xfId="0" applyFont="1" applyFill="1" applyBorder="1"/>
    <xf numFmtId="164" fontId="19" fillId="6" borderId="42" xfId="2" applyFont="1" applyFill="1" applyBorder="1"/>
    <xf numFmtId="164" fontId="19" fillId="6" borderId="4" xfId="2" applyFont="1" applyFill="1" applyBorder="1"/>
    <xf numFmtId="0" fontId="7" fillId="0" borderId="23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164" fontId="7" fillId="3" borderId="100" xfId="2" applyFont="1" applyFill="1" applyBorder="1"/>
    <xf numFmtId="164" fontId="7" fillId="3" borderId="65" xfId="2" applyFont="1" applyFill="1" applyBorder="1"/>
    <xf numFmtId="164" fontId="7" fillId="3" borderId="105" xfId="2" applyFont="1" applyFill="1" applyBorder="1"/>
    <xf numFmtId="0" fontId="74" fillId="0" borderId="111" xfId="2" applyNumberFormat="1" applyFont="1" applyBorder="1"/>
    <xf numFmtId="164" fontId="74" fillId="0" borderId="18" xfId="2" applyFont="1" applyBorder="1"/>
    <xf numFmtId="0" fontId="74" fillId="0" borderId="18" xfId="2" applyNumberFormat="1" applyFont="1" applyBorder="1"/>
    <xf numFmtId="164" fontId="16" fillId="4" borderId="31" xfId="2" applyFont="1" applyFill="1" applyBorder="1"/>
    <xf numFmtId="164" fontId="47" fillId="5" borderId="24" xfId="2" applyFont="1" applyFill="1" applyBorder="1"/>
    <xf numFmtId="0" fontId="88" fillId="0" borderId="26" xfId="2" applyNumberFormat="1" applyFont="1" applyBorder="1" applyAlignment="1">
      <alignment horizontal="center"/>
    </xf>
    <xf numFmtId="164" fontId="88" fillId="0" borderId="26" xfId="2" applyFont="1" applyBorder="1" applyAlignment="1">
      <alignment horizontal="center"/>
    </xf>
    <xf numFmtId="0" fontId="88" fillId="0" borderId="26" xfId="0" applyFont="1" applyBorder="1" applyAlignment="1">
      <alignment horizontal="center"/>
    </xf>
    <xf numFmtId="0" fontId="74" fillId="0" borderId="114" xfId="2" applyNumberFormat="1" applyFont="1" applyBorder="1"/>
    <xf numFmtId="0" fontId="88" fillId="0" borderId="114" xfId="2" applyNumberFormat="1" applyFont="1" applyBorder="1" applyAlignment="1">
      <alignment horizontal="center"/>
    </xf>
    <xf numFmtId="164" fontId="88" fillId="0" borderId="114" xfId="2" applyFont="1" applyBorder="1" applyAlignment="1">
      <alignment horizontal="center"/>
    </xf>
    <xf numFmtId="0" fontId="88" fillId="0" borderId="114" xfId="0" applyFont="1" applyBorder="1" applyAlignment="1">
      <alignment horizontal="center"/>
    </xf>
    <xf numFmtId="0" fontId="88" fillId="6" borderId="11" xfId="2" applyNumberFormat="1" applyFont="1" applyFill="1" applyBorder="1"/>
    <xf numFmtId="164" fontId="88" fillId="6" borderId="11" xfId="2" applyFont="1" applyFill="1" applyBorder="1"/>
    <xf numFmtId="0" fontId="88" fillId="0" borderId="113" xfId="0" applyFont="1" applyBorder="1" applyAlignment="1">
      <alignment horizontal="center"/>
    </xf>
    <xf numFmtId="0" fontId="88" fillId="0" borderId="101" xfId="0" applyFont="1" applyBorder="1" applyAlignment="1">
      <alignment horizontal="center"/>
    </xf>
    <xf numFmtId="164" fontId="88" fillId="0" borderId="101" xfId="2" applyFont="1" applyBorder="1" applyAlignment="1">
      <alignment horizontal="center"/>
    </xf>
    <xf numFmtId="164" fontId="17" fillId="0" borderId="101" xfId="2" applyFont="1" applyBorder="1" applyAlignment="1">
      <alignment horizontal="center"/>
    </xf>
    <xf numFmtId="0" fontId="101" fillId="8" borderId="0" xfId="0" applyFont="1" applyFill="1"/>
    <xf numFmtId="0" fontId="70" fillId="10" borderId="0" xfId="2" applyNumberFormat="1" applyFont="1" applyFill="1" applyBorder="1"/>
    <xf numFmtId="164" fontId="5" fillId="8" borderId="0" xfId="2" applyFont="1" applyFill="1" applyBorder="1"/>
    <xf numFmtId="0" fontId="74" fillId="6" borderId="46" xfId="2" applyNumberFormat="1" applyFont="1" applyFill="1" applyBorder="1"/>
    <xf numFmtId="164" fontId="74" fillId="6" borderId="11" xfId="2" applyFont="1" applyFill="1" applyBorder="1"/>
    <xf numFmtId="164" fontId="10" fillId="6" borderId="25" xfId="2" applyFont="1" applyFill="1" applyBorder="1"/>
    <xf numFmtId="0" fontId="5" fillId="8" borderId="0" xfId="2" applyNumberFormat="1" applyFont="1" applyFill="1" applyBorder="1"/>
    <xf numFmtId="164" fontId="15" fillId="8" borderId="0" xfId="2" applyFont="1" applyFill="1" applyBorder="1" applyAlignment="1">
      <alignment horizontal="center"/>
    </xf>
    <xf numFmtId="164" fontId="15" fillId="8" borderId="0" xfId="2" applyFont="1" applyFill="1" applyBorder="1"/>
    <xf numFmtId="0" fontId="12" fillId="8" borderId="0" xfId="2" applyNumberFormat="1" applyFont="1" applyFill="1" applyBorder="1"/>
    <xf numFmtId="0" fontId="77" fillId="6" borderId="0" xfId="0" applyFont="1" applyFill="1"/>
    <xf numFmtId="0" fontId="0" fillId="6" borderId="5" xfId="0" applyFill="1" applyBorder="1"/>
    <xf numFmtId="164" fontId="19" fillId="6" borderId="116" xfId="2" applyFont="1" applyFill="1" applyBorder="1"/>
    <xf numFmtId="164" fontId="19" fillId="6" borderId="117" xfId="2" applyFont="1" applyFill="1" applyBorder="1"/>
    <xf numFmtId="164" fontId="19" fillId="0" borderId="95" xfId="2" applyFont="1" applyBorder="1"/>
    <xf numFmtId="164" fontId="19" fillId="0" borderId="117" xfId="2" applyFont="1" applyBorder="1"/>
    <xf numFmtId="0" fontId="71" fillId="6" borderId="0" xfId="0" applyFont="1" applyFill="1"/>
    <xf numFmtId="0" fontId="82" fillId="0" borderId="26" xfId="0" applyFont="1" applyBorder="1"/>
    <xf numFmtId="0" fontId="82" fillId="0" borderId="89" xfId="0" applyFont="1" applyBorder="1"/>
    <xf numFmtId="0" fontId="97" fillId="0" borderId="0" xfId="0" applyFont="1"/>
    <xf numFmtId="0" fontId="85" fillId="0" borderId="0" xfId="0" applyFont="1"/>
    <xf numFmtId="0" fontId="99" fillId="0" borderId="0" xfId="0" applyFont="1" applyAlignment="1">
      <alignment horizontal="center"/>
    </xf>
    <xf numFmtId="0" fontId="82" fillId="0" borderId="0" xfId="0" applyFont="1"/>
    <xf numFmtId="0" fontId="99" fillId="0" borderId="0" xfId="0" applyFont="1"/>
    <xf numFmtId="0" fontId="98" fillId="0" borderId="0" xfId="0" applyFont="1" applyAlignment="1">
      <alignment horizontal="center"/>
    </xf>
    <xf numFmtId="16" fontId="83" fillId="0" borderId="0" xfId="0" applyNumberFormat="1" applyFont="1"/>
    <xf numFmtId="16" fontId="82" fillId="0" borderId="0" xfId="0" applyNumberFormat="1" applyFont="1"/>
    <xf numFmtId="0" fontId="96" fillId="0" borderId="0" xfId="0" applyFont="1"/>
    <xf numFmtId="0" fontId="82" fillId="6" borderId="16" xfId="0" applyFont="1" applyFill="1" applyBorder="1"/>
    <xf numFmtId="0" fontId="82" fillId="6" borderId="72" xfId="0" applyFont="1" applyFill="1" applyBorder="1"/>
    <xf numFmtId="0" fontId="10" fillId="10" borderId="0" xfId="2" applyNumberFormat="1" applyFont="1" applyFill="1" applyBorder="1"/>
    <xf numFmtId="164" fontId="73" fillId="8" borderId="0" xfId="2" applyFont="1" applyFill="1" applyBorder="1"/>
    <xf numFmtId="164" fontId="10" fillId="6" borderId="16" xfId="2" applyFont="1" applyFill="1" applyBorder="1"/>
    <xf numFmtId="164" fontId="19" fillId="6" borderId="5" xfId="2" applyFont="1" applyFill="1" applyBorder="1"/>
    <xf numFmtId="164" fontId="40" fillId="2" borderId="11" xfId="2" applyFont="1" applyFill="1" applyBorder="1" applyAlignment="1">
      <alignment horizontal="center"/>
    </xf>
    <xf numFmtId="165" fontId="13" fillId="0" borderId="53" xfId="2" applyNumberFormat="1" applyFont="1" applyBorder="1" applyAlignment="1">
      <alignment horizontal="center"/>
    </xf>
    <xf numFmtId="0" fontId="88" fillId="6" borderId="16" xfId="2" applyNumberFormat="1" applyFont="1" applyFill="1" applyBorder="1" applyAlignment="1">
      <alignment horizontal="center"/>
    </xf>
    <xf numFmtId="164" fontId="41" fillId="6" borderId="16" xfId="2" applyFont="1" applyFill="1" applyBorder="1" applyAlignment="1">
      <alignment horizontal="center"/>
    </xf>
    <xf numFmtId="164" fontId="40" fillId="2" borderId="16" xfId="2" applyFont="1" applyFill="1" applyBorder="1" applyAlignment="1">
      <alignment horizontal="center"/>
    </xf>
    <xf numFmtId="165" fontId="13" fillId="0" borderId="72" xfId="2" applyNumberFormat="1" applyFont="1" applyBorder="1" applyAlignment="1">
      <alignment horizontal="center"/>
    </xf>
    <xf numFmtId="0" fontId="88" fillId="6" borderId="16" xfId="0" applyFont="1" applyFill="1" applyBorder="1" applyAlignment="1">
      <alignment horizontal="center"/>
    </xf>
    <xf numFmtId="0" fontId="89" fillId="0" borderId="114" xfId="0" applyFont="1" applyBorder="1" applyAlignment="1">
      <alignment horizontal="center"/>
    </xf>
    <xf numFmtId="0" fontId="89" fillId="0" borderId="11" xfId="0" applyFont="1" applyBorder="1" applyAlignment="1">
      <alignment horizontal="center"/>
    </xf>
    <xf numFmtId="0" fontId="89" fillId="0" borderId="39" xfId="0" applyFont="1" applyBorder="1" applyAlignment="1">
      <alignment horizontal="center"/>
    </xf>
    <xf numFmtId="0" fontId="89" fillId="0" borderId="26" xfId="0" applyFont="1" applyBorder="1" applyAlignment="1">
      <alignment horizontal="center"/>
    </xf>
    <xf numFmtId="0" fontId="89" fillId="6" borderId="83" xfId="0" applyFont="1" applyFill="1" applyBorder="1" applyAlignment="1">
      <alignment horizontal="center"/>
    </xf>
    <xf numFmtId="0" fontId="89" fillId="0" borderId="16" xfId="0" applyFont="1" applyBorder="1" applyAlignment="1">
      <alignment horizontal="center"/>
    </xf>
    <xf numFmtId="168" fontId="89" fillId="0" borderId="11" xfId="2" applyNumberFormat="1" applyFont="1" applyBorder="1" applyAlignment="1">
      <alignment horizontal="center"/>
    </xf>
    <xf numFmtId="0" fontId="89" fillId="6" borderId="16" xfId="0" applyFont="1" applyFill="1" applyBorder="1" applyAlignment="1">
      <alignment horizontal="center"/>
    </xf>
    <xf numFmtId="0" fontId="10" fillId="6" borderId="5" xfId="2" applyNumberFormat="1" applyFont="1" applyFill="1" applyBorder="1"/>
    <xf numFmtId="164" fontId="89" fillId="0" borderId="39" xfId="2" applyFont="1" applyBorder="1" applyAlignment="1">
      <alignment horizontal="center"/>
    </xf>
    <xf numFmtId="164" fontId="89" fillId="0" borderId="11" xfId="2" applyFont="1" applyBorder="1" applyAlignment="1">
      <alignment horizontal="center"/>
    </xf>
    <xf numFmtId="164" fontId="89" fillId="0" borderId="26" xfId="2" applyFont="1" applyBorder="1" applyAlignment="1">
      <alignment horizontal="center"/>
    </xf>
    <xf numFmtId="164" fontId="89" fillId="0" borderId="114" xfId="2" applyFont="1" applyBorder="1" applyAlignment="1">
      <alignment horizontal="center"/>
    </xf>
    <xf numFmtId="164" fontId="89" fillId="6" borderId="11" xfId="2" applyFont="1" applyFill="1" applyBorder="1" applyAlignment="1">
      <alignment horizontal="center"/>
    </xf>
    <xf numFmtId="164" fontId="89" fillId="6" borderId="83" xfId="2" applyFont="1" applyFill="1" applyBorder="1" applyAlignment="1">
      <alignment horizontal="center"/>
    </xf>
    <xf numFmtId="164" fontId="89" fillId="0" borderId="16" xfId="2" applyFont="1" applyBorder="1" applyAlignment="1">
      <alignment horizontal="center"/>
    </xf>
    <xf numFmtId="164" fontId="89" fillId="6" borderId="16" xfId="2" applyFont="1" applyFill="1" applyBorder="1" applyAlignment="1">
      <alignment horizontal="center"/>
    </xf>
    <xf numFmtId="0" fontId="5" fillId="0" borderId="65" xfId="2" applyNumberFormat="1" applyFont="1" applyBorder="1"/>
    <xf numFmtId="0" fontId="12" fillId="6" borderId="44" xfId="0" applyFont="1" applyFill="1" applyBorder="1"/>
    <xf numFmtId="0" fontId="77" fillId="6" borderId="44" xfId="0" applyFont="1" applyFill="1" applyBorder="1"/>
    <xf numFmtId="0" fontId="89" fillId="0" borderId="101" xfId="0" applyFont="1" applyBorder="1" applyAlignment="1">
      <alignment horizontal="center"/>
    </xf>
    <xf numFmtId="164" fontId="89" fillId="0" borderId="101" xfId="2" applyFont="1" applyBorder="1" applyAlignment="1">
      <alignment horizontal="center"/>
    </xf>
    <xf numFmtId="164" fontId="89" fillId="0" borderId="96" xfId="2" applyFont="1" applyBorder="1" applyAlignment="1">
      <alignment horizontal="center"/>
    </xf>
    <xf numFmtId="164" fontId="89" fillId="0" borderId="27" xfId="2" applyFont="1" applyBorder="1" applyAlignment="1">
      <alignment horizontal="center"/>
    </xf>
    <xf numFmtId="164" fontId="89" fillId="6" borderId="27" xfId="2" applyFont="1" applyFill="1" applyBorder="1" applyAlignment="1">
      <alignment horizontal="center"/>
    </xf>
    <xf numFmtId="164" fontId="89" fillId="0" borderId="98" xfId="2" applyFont="1" applyBorder="1" applyAlignment="1">
      <alignment horizontal="center"/>
    </xf>
    <xf numFmtId="164" fontId="89" fillId="6" borderId="39" xfId="2" applyFont="1" applyFill="1" applyBorder="1" applyAlignment="1">
      <alignment horizontal="center"/>
    </xf>
    <xf numFmtId="164" fontId="89" fillId="6" borderId="58" xfId="2" applyFont="1" applyFill="1" applyBorder="1" applyAlignment="1">
      <alignment horizontal="center"/>
    </xf>
    <xf numFmtId="168" fontId="89" fillId="0" borderId="27" xfId="2" applyNumberFormat="1" applyFont="1" applyBorder="1" applyAlignment="1">
      <alignment horizontal="center"/>
    </xf>
    <xf numFmtId="164" fontId="103" fillId="6" borderId="16" xfId="2" applyFont="1" applyFill="1" applyBorder="1" applyAlignment="1">
      <alignment horizontal="center"/>
    </xf>
    <xf numFmtId="0" fontId="17" fillId="6" borderId="0" xfId="2" applyNumberFormat="1" applyFont="1" applyFill="1" applyBorder="1" applyAlignment="1">
      <alignment horizontal="center"/>
    </xf>
    <xf numFmtId="0" fontId="17" fillId="6" borderId="0" xfId="0" applyFont="1" applyFill="1" applyAlignment="1">
      <alignment horizontal="center"/>
    </xf>
    <xf numFmtId="0" fontId="19" fillId="6" borderId="0" xfId="2" applyNumberFormat="1" applyFont="1" applyFill="1" applyBorder="1" applyAlignment="1">
      <alignment horizontal="center"/>
    </xf>
    <xf numFmtId="2" fontId="7" fillId="6" borderId="0" xfId="1" applyNumberFormat="1" applyFont="1" applyFill="1" applyBorder="1" applyAlignment="1">
      <alignment horizontal="center"/>
    </xf>
    <xf numFmtId="0" fontId="19" fillId="6" borderId="5" xfId="2" applyNumberFormat="1" applyFont="1" applyFill="1" applyBorder="1" applyAlignment="1">
      <alignment horizontal="center"/>
    </xf>
    <xf numFmtId="0" fontId="19" fillId="6" borderId="56" xfId="2" applyNumberFormat="1" applyFont="1" applyFill="1" applyBorder="1" applyAlignment="1">
      <alignment horizontal="center"/>
    </xf>
    <xf numFmtId="0" fontId="7" fillId="6" borderId="0" xfId="1" applyNumberFormat="1" applyFont="1" applyFill="1" applyBorder="1" applyAlignment="1">
      <alignment horizontal="center"/>
    </xf>
    <xf numFmtId="0" fontId="16" fillId="10" borderId="0" xfId="2" applyNumberFormat="1" applyFont="1" applyFill="1" applyBorder="1" applyAlignment="1">
      <alignment horizontal="center"/>
    </xf>
    <xf numFmtId="0" fontId="19" fillId="10" borderId="0" xfId="2" applyNumberFormat="1" applyFont="1" applyFill="1" applyBorder="1" applyAlignment="1">
      <alignment horizontal="center"/>
    </xf>
    <xf numFmtId="0" fontId="7" fillId="6" borderId="0" xfId="2" applyNumberFormat="1" applyFont="1" applyFill="1" applyBorder="1" applyAlignment="1">
      <alignment horizontal="center"/>
    </xf>
    <xf numFmtId="2" fontId="7" fillId="0" borderId="11" xfId="2" applyNumberFormat="1" applyFont="1" applyBorder="1" applyAlignment="1">
      <alignment horizontal="center"/>
    </xf>
    <xf numFmtId="2" fontId="7" fillId="6" borderId="62" xfId="2" applyNumberFormat="1" applyFont="1" applyFill="1" applyBorder="1" applyAlignment="1">
      <alignment horizontal="center"/>
    </xf>
    <xf numFmtId="2" fontId="7" fillId="6" borderId="25" xfId="2" applyNumberFormat="1" applyFont="1" applyFill="1" applyBorder="1" applyAlignment="1">
      <alignment horizontal="center"/>
    </xf>
    <xf numFmtId="0" fontId="11" fillId="6" borderId="62" xfId="0" applyFont="1" applyFill="1" applyBorder="1" applyAlignment="1">
      <alignment horizontal="center"/>
    </xf>
    <xf numFmtId="0" fontId="11" fillId="6" borderId="25" xfId="0" applyFont="1" applyFill="1" applyBorder="1" applyAlignment="1">
      <alignment horizontal="center"/>
    </xf>
    <xf numFmtId="2" fontId="7" fillId="0" borderId="27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0" fontId="71" fillId="0" borderId="27" xfId="0" applyFont="1" applyBorder="1" applyAlignment="1">
      <alignment horizontal="center"/>
    </xf>
    <xf numFmtId="0" fontId="71" fillId="0" borderId="54" xfId="0" applyFont="1" applyBorder="1" applyAlignment="1">
      <alignment horizontal="center"/>
    </xf>
    <xf numFmtId="2" fontId="7" fillId="10" borderId="0" xfId="2" applyNumberFormat="1" applyFont="1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6" borderId="11" xfId="2" applyNumberFormat="1" applyFont="1" applyFill="1" applyBorder="1" applyAlignment="1">
      <alignment horizontal="center"/>
    </xf>
    <xf numFmtId="0" fontId="17" fillId="6" borderId="27" xfId="2" applyNumberFormat="1" applyFont="1" applyFill="1" applyBorder="1" applyAlignment="1">
      <alignment horizontal="center"/>
    </xf>
    <xf numFmtId="2" fontId="7" fillId="0" borderId="2" xfId="2" applyNumberFormat="1" applyFont="1" applyBorder="1" applyAlignment="1">
      <alignment horizontal="center"/>
    </xf>
    <xf numFmtId="2" fontId="7" fillId="0" borderId="3" xfId="2" applyNumberFormat="1" applyFont="1" applyBorder="1" applyAlignment="1">
      <alignment horizontal="center"/>
    </xf>
    <xf numFmtId="2" fontId="7" fillId="0" borderId="6" xfId="2" applyNumberFormat="1" applyFont="1" applyBorder="1" applyAlignment="1">
      <alignment horizontal="center"/>
    </xf>
    <xf numFmtId="2" fontId="7" fillId="0" borderId="7" xfId="2" applyNumberFormat="1" applyFont="1" applyBorder="1" applyAlignment="1">
      <alignment horizontal="center"/>
    </xf>
    <xf numFmtId="0" fontId="17" fillId="0" borderId="43" xfId="2" applyNumberFormat="1" applyFont="1" applyBorder="1" applyAlignment="1">
      <alignment horizontal="center"/>
    </xf>
    <xf numFmtId="0" fontId="17" fillId="0" borderId="41" xfId="2" applyNumberFormat="1" applyFont="1" applyBorder="1" applyAlignment="1">
      <alignment horizontal="center"/>
    </xf>
    <xf numFmtId="0" fontId="17" fillId="0" borderId="12" xfId="2" applyNumberFormat="1" applyFont="1" applyBorder="1" applyAlignment="1">
      <alignment horizontal="center"/>
    </xf>
    <xf numFmtId="0" fontId="17" fillId="0" borderId="3" xfId="2" applyNumberFormat="1" applyFont="1" applyBorder="1" applyAlignment="1">
      <alignment horizontal="center"/>
    </xf>
    <xf numFmtId="0" fontId="17" fillId="0" borderId="14" xfId="2" applyNumberFormat="1" applyFont="1" applyBorder="1" applyAlignment="1">
      <alignment horizontal="center"/>
    </xf>
    <xf numFmtId="0" fontId="17" fillId="0" borderId="59" xfId="2" applyNumberFormat="1" applyFont="1" applyBorder="1" applyAlignment="1">
      <alignment horizontal="center"/>
    </xf>
    <xf numFmtId="0" fontId="19" fillId="6" borderId="15" xfId="2" applyNumberFormat="1" applyFont="1" applyFill="1" applyBorder="1" applyAlignment="1">
      <alignment horizontal="center"/>
    </xf>
    <xf numFmtId="0" fontId="19" fillId="6" borderId="84" xfId="2" applyNumberFormat="1" applyFont="1" applyFill="1" applyBorder="1" applyAlignment="1">
      <alignment horizontal="center"/>
    </xf>
    <xf numFmtId="164" fontId="18" fillId="4" borderId="74" xfId="2" applyFont="1" applyFill="1" applyBorder="1" applyAlignment="1">
      <alignment horizontal="center"/>
    </xf>
    <xf numFmtId="164" fontId="18" fillId="4" borderId="92" xfId="2" applyFont="1" applyFill="1" applyBorder="1" applyAlignment="1">
      <alignment horizontal="center"/>
    </xf>
    <xf numFmtId="164" fontId="7" fillId="4" borderId="24" xfId="2" applyFont="1" applyFill="1" applyBorder="1" applyAlignment="1">
      <alignment horizontal="center"/>
    </xf>
    <xf numFmtId="164" fontId="87" fillId="4" borderId="65" xfId="2" applyFont="1" applyFill="1" applyBorder="1" applyAlignment="1">
      <alignment horizontal="center"/>
    </xf>
    <xf numFmtId="164" fontId="87" fillId="4" borderId="66" xfId="2" applyFont="1" applyFill="1" applyBorder="1" applyAlignment="1">
      <alignment horizontal="center"/>
    </xf>
    <xf numFmtId="0" fontId="19" fillId="0" borderId="43" xfId="2" applyNumberFormat="1" applyFont="1" applyBorder="1" applyAlignment="1">
      <alignment horizontal="center"/>
    </xf>
    <xf numFmtId="0" fontId="19" fillId="0" borderId="45" xfId="2" applyNumberFormat="1" applyFont="1" applyBorder="1" applyAlignment="1">
      <alignment horizontal="center"/>
    </xf>
    <xf numFmtId="0" fontId="19" fillId="0" borderId="2" xfId="2" applyNumberFormat="1" applyFont="1" applyBorder="1" applyAlignment="1">
      <alignment horizontal="center"/>
    </xf>
    <xf numFmtId="0" fontId="19" fillId="0" borderId="47" xfId="2" applyNumberFormat="1" applyFont="1" applyBorder="1" applyAlignment="1">
      <alignment horizontal="center"/>
    </xf>
    <xf numFmtId="2" fontId="7" fillId="0" borderId="43" xfId="1" applyNumberFormat="1" applyFont="1" applyFill="1" applyBorder="1" applyAlignment="1">
      <alignment horizontal="center"/>
    </xf>
    <xf numFmtId="2" fontId="7" fillId="0" borderId="41" xfId="1" applyNumberFormat="1" applyFont="1" applyFill="1" applyBorder="1" applyAlignment="1">
      <alignment horizontal="center"/>
    </xf>
    <xf numFmtId="2" fontId="7" fillId="0" borderId="2" xfId="1" applyNumberFormat="1" applyFont="1" applyFill="1" applyBorder="1" applyAlignment="1">
      <alignment horizontal="center"/>
    </xf>
    <xf numFmtId="2" fontId="7" fillId="0" borderId="3" xfId="1" applyNumberFormat="1" applyFont="1" applyFill="1" applyBorder="1" applyAlignment="1">
      <alignment horizontal="center"/>
    </xf>
    <xf numFmtId="0" fontId="16" fillId="6" borderId="62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2" fontId="7" fillId="6" borderId="62" xfId="1" applyNumberFormat="1" applyFont="1" applyFill="1" applyBorder="1" applyAlignment="1">
      <alignment horizontal="center"/>
    </xf>
    <xf numFmtId="2" fontId="7" fillId="6" borderId="25" xfId="1" applyNumberFormat="1" applyFont="1" applyFill="1" applyBorder="1" applyAlignment="1">
      <alignment horizontal="center"/>
    </xf>
    <xf numFmtId="0" fontId="19" fillId="6" borderId="62" xfId="2" applyNumberFormat="1" applyFont="1" applyFill="1" applyBorder="1" applyAlignment="1">
      <alignment horizontal="center"/>
    </xf>
    <xf numFmtId="0" fontId="19" fillId="6" borderId="90" xfId="2" applyNumberFormat="1" applyFont="1" applyFill="1" applyBorder="1" applyAlignment="1">
      <alignment horizontal="center"/>
    </xf>
    <xf numFmtId="164" fontId="18" fillId="4" borderId="33" xfId="2" applyFont="1" applyFill="1" applyBorder="1" applyAlignment="1">
      <alignment horizontal="center"/>
    </xf>
    <xf numFmtId="164" fontId="18" fillId="4" borderId="34" xfId="2" applyFont="1" applyFill="1" applyBorder="1" applyAlignment="1">
      <alignment horizontal="center"/>
    </xf>
    <xf numFmtId="2" fontId="13" fillId="0" borderId="43" xfId="1" applyNumberFormat="1" applyFont="1" applyFill="1" applyBorder="1" applyAlignment="1">
      <alignment horizontal="center"/>
    </xf>
    <xf numFmtId="2" fontId="13" fillId="0" borderId="41" xfId="1" applyNumberFormat="1" applyFont="1" applyFill="1" applyBorder="1" applyAlignment="1">
      <alignment horizontal="center"/>
    </xf>
    <xf numFmtId="0" fontId="19" fillId="0" borderId="6" xfId="2" applyNumberFormat="1" applyFont="1" applyBorder="1" applyAlignment="1">
      <alignment horizontal="center"/>
    </xf>
    <xf numFmtId="0" fontId="19" fillId="0" borderId="52" xfId="2" applyNumberFormat="1" applyFont="1" applyBorder="1" applyAlignment="1">
      <alignment horizontal="center"/>
    </xf>
    <xf numFmtId="0" fontId="19" fillId="0" borderId="18" xfId="2" applyNumberFormat="1" applyFont="1" applyBorder="1" applyAlignment="1">
      <alignment horizontal="center"/>
    </xf>
    <xf numFmtId="0" fontId="19" fillId="0" borderId="53" xfId="2" applyNumberFormat="1" applyFont="1" applyBorder="1" applyAlignment="1">
      <alignment horizontal="center"/>
    </xf>
    <xf numFmtId="0" fontId="17" fillId="0" borderId="87" xfId="2" applyNumberFormat="1" applyFont="1" applyBorder="1" applyAlignment="1">
      <alignment horizontal="center"/>
    </xf>
    <xf numFmtId="0" fontId="16" fillId="6" borderId="58" xfId="0" applyFont="1" applyFill="1" applyBorder="1" applyAlignment="1">
      <alignment horizontal="center"/>
    </xf>
    <xf numFmtId="0" fontId="16" fillId="6" borderId="19" xfId="0" applyFont="1" applyFill="1" applyBorder="1" applyAlignment="1">
      <alignment horizontal="center"/>
    </xf>
    <xf numFmtId="164" fontId="87" fillId="4" borderId="8" xfId="2" applyFont="1" applyFill="1" applyBorder="1" applyAlignment="1">
      <alignment horizontal="center"/>
    </xf>
    <xf numFmtId="164" fontId="87" fillId="4" borderId="10" xfId="2" applyFont="1" applyFill="1" applyBorder="1" applyAlignment="1">
      <alignment horizontal="center"/>
    </xf>
    <xf numFmtId="2" fontId="7" fillId="6" borderId="58" xfId="1" applyNumberFormat="1" applyFont="1" applyFill="1" applyBorder="1" applyAlignment="1">
      <alignment horizontal="center"/>
    </xf>
    <xf numFmtId="2" fontId="7" fillId="6" borderId="19" xfId="1" applyNumberFormat="1" applyFont="1" applyFill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164" fontId="18" fillId="4" borderId="29" xfId="2" applyFont="1" applyFill="1" applyBorder="1" applyAlignment="1">
      <alignment horizontal="center"/>
    </xf>
    <xf numFmtId="164" fontId="18" fillId="4" borderId="30" xfId="2" applyFont="1" applyFill="1" applyBorder="1" applyAlignment="1">
      <alignment horizontal="center"/>
    </xf>
    <xf numFmtId="1" fontId="19" fillId="0" borderId="2" xfId="2" applyNumberFormat="1" applyFont="1" applyBorder="1" applyAlignment="1">
      <alignment horizontal="center"/>
    </xf>
    <xf numFmtId="1" fontId="19" fillId="0" borderId="47" xfId="2" applyNumberFormat="1" applyFont="1" applyBorder="1" applyAlignment="1">
      <alignment horizontal="center"/>
    </xf>
    <xf numFmtId="2" fontId="7" fillId="0" borderId="88" xfId="1" applyNumberFormat="1" applyFont="1" applyFill="1" applyBorder="1" applyAlignment="1">
      <alignment horizontal="center"/>
    </xf>
    <xf numFmtId="2" fontId="7" fillId="0" borderId="87" xfId="1" applyNumberFormat="1" applyFont="1" applyFill="1" applyBorder="1" applyAlignment="1">
      <alignment horizontal="center"/>
    </xf>
    <xf numFmtId="2" fontId="13" fillId="0" borderId="2" xfId="1" applyNumberFormat="1" applyFont="1" applyFill="1" applyBorder="1" applyAlignment="1">
      <alignment horizontal="center"/>
    </xf>
    <xf numFmtId="2" fontId="13" fillId="0" borderId="3" xfId="1" applyNumberFormat="1" applyFont="1" applyFill="1" applyBorder="1" applyAlignment="1">
      <alignment horizontal="center"/>
    </xf>
    <xf numFmtId="0" fontId="19" fillId="0" borderId="88" xfId="2" applyNumberFormat="1" applyFont="1" applyBorder="1" applyAlignment="1">
      <alignment horizontal="center"/>
    </xf>
    <xf numFmtId="0" fontId="19" fillId="0" borderId="73" xfId="2" applyNumberFormat="1" applyFont="1" applyBorder="1" applyAlignment="1">
      <alignment horizontal="center"/>
    </xf>
    <xf numFmtId="2" fontId="13" fillId="0" borderId="14" xfId="1" applyNumberFormat="1" applyFont="1" applyFill="1" applyBorder="1" applyAlignment="1">
      <alignment horizontal="center"/>
    </xf>
    <xf numFmtId="2" fontId="13" fillId="0" borderId="109" xfId="1" applyNumberFormat="1" applyFont="1" applyFill="1" applyBorder="1" applyAlignment="1">
      <alignment horizontal="center"/>
    </xf>
    <xf numFmtId="0" fontId="12" fillId="0" borderId="14" xfId="2" applyNumberFormat="1" applyFont="1" applyBorder="1" applyAlignment="1">
      <alignment horizontal="center"/>
    </xf>
    <xf numFmtId="0" fontId="12" fillId="0" borderId="73" xfId="2" applyNumberFormat="1" applyFont="1" applyBorder="1" applyAlignment="1">
      <alignment horizontal="center"/>
    </xf>
    <xf numFmtId="43" fontId="13" fillId="8" borderId="0" xfId="1" applyFont="1" applyFill="1" applyBorder="1" applyAlignment="1">
      <alignment horizontal="center"/>
    </xf>
    <xf numFmtId="165" fontId="12" fillId="8" borderId="0" xfId="2" applyNumberFormat="1" applyFont="1" applyFill="1" applyBorder="1" applyAlignment="1">
      <alignment horizontal="center"/>
    </xf>
    <xf numFmtId="0" fontId="17" fillId="0" borderId="27" xfId="2" applyNumberFormat="1" applyFont="1" applyBorder="1" applyAlignment="1">
      <alignment horizontal="center"/>
    </xf>
    <xf numFmtId="0" fontId="17" fillId="0" borderId="18" xfId="2" applyNumberFormat="1" applyFont="1" applyBorder="1" applyAlignment="1">
      <alignment horizontal="center"/>
    </xf>
    <xf numFmtId="2" fontId="13" fillId="0" borderId="27" xfId="1" applyNumberFormat="1" applyFont="1" applyFill="1" applyBorder="1" applyAlignment="1">
      <alignment horizontal="center"/>
    </xf>
    <xf numFmtId="2" fontId="13" fillId="0" borderId="18" xfId="1" applyNumberFormat="1" applyFont="1" applyFill="1" applyBorder="1" applyAlignment="1">
      <alignment horizontal="center"/>
    </xf>
    <xf numFmtId="164" fontId="86" fillId="9" borderId="0" xfId="2" applyFont="1" applyFill="1" applyBorder="1" applyAlignment="1">
      <alignment horizontal="center" vertical="top"/>
    </xf>
    <xf numFmtId="164" fontId="10" fillId="8" borderId="0" xfId="2" applyFont="1" applyFill="1" applyBorder="1" applyAlignment="1">
      <alignment horizontal="center"/>
    </xf>
    <xf numFmtId="0" fontId="12" fillId="0" borderId="2" xfId="2" applyNumberFormat="1" applyFont="1" applyBorder="1" applyAlignment="1">
      <alignment horizontal="center"/>
    </xf>
    <xf numFmtId="0" fontId="12" fillId="0" borderId="47" xfId="2" applyNumberFormat="1" applyFont="1" applyBorder="1" applyAlignment="1">
      <alignment horizontal="center"/>
    </xf>
    <xf numFmtId="1" fontId="12" fillId="0" borderId="2" xfId="2" applyNumberFormat="1" applyFont="1" applyBorder="1" applyAlignment="1">
      <alignment horizontal="center"/>
    </xf>
    <xf numFmtId="1" fontId="12" fillId="0" borderId="47" xfId="2" applyNumberFormat="1" applyFont="1" applyBorder="1" applyAlignment="1">
      <alignment horizontal="center"/>
    </xf>
    <xf numFmtId="2" fontId="13" fillId="6" borderId="85" xfId="1" applyNumberFormat="1" applyFont="1" applyFill="1" applyBorder="1" applyAlignment="1">
      <alignment horizontal="center"/>
    </xf>
    <xf numFmtId="2" fontId="13" fillId="6" borderId="5" xfId="1" applyNumberFormat="1" applyFont="1" applyFill="1" applyBorder="1" applyAlignment="1">
      <alignment horizontal="center"/>
    </xf>
    <xf numFmtId="0" fontId="17" fillId="0" borderId="40" xfId="2" applyNumberFormat="1" applyFont="1" applyBorder="1" applyAlignment="1">
      <alignment horizontal="center"/>
    </xf>
    <xf numFmtId="0" fontId="17" fillId="0" borderId="109" xfId="2" applyNumberFormat="1" applyFont="1" applyBorder="1" applyAlignment="1">
      <alignment horizontal="center"/>
    </xf>
    <xf numFmtId="0" fontId="81" fillId="6" borderId="85" xfId="2" applyNumberFormat="1" applyFont="1" applyFill="1" applyBorder="1" applyAlignment="1">
      <alignment horizontal="center"/>
    </xf>
    <xf numFmtId="0" fontId="81" fillId="6" borderId="60" xfId="2" applyNumberFormat="1" applyFont="1" applyFill="1" applyBorder="1" applyAlignment="1">
      <alignment horizontal="center"/>
    </xf>
    <xf numFmtId="164" fontId="87" fillId="4" borderId="36" xfId="2" applyFont="1" applyFill="1" applyBorder="1" applyAlignment="1">
      <alignment horizontal="center"/>
    </xf>
    <xf numFmtId="164" fontId="87" fillId="4" borderId="37" xfId="2" applyFont="1" applyFill="1" applyBorder="1" applyAlignment="1">
      <alignment horizontal="center"/>
    </xf>
    <xf numFmtId="164" fontId="100" fillId="10" borderId="79" xfId="2" applyFont="1" applyFill="1" applyBorder="1" applyAlignment="1">
      <alignment horizontal="center"/>
    </xf>
    <xf numFmtId="164" fontId="100" fillId="10" borderId="80" xfId="2" applyFont="1" applyFill="1" applyBorder="1" applyAlignment="1">
      <alignment horizontal="center"/>
    </xf>
    <xf numFmtId="164" fontId="100" fillId="10" borderId="81" xfId="2" applyFont="1" applyFill="1" applyBorder="1" applyAlignment="1">
      <alignment horizontal="center"/>
    </xf>
    <xf numFmtId="2" fontId="13" fillId="6" borderId="0" xfId="2" applyNumberFormat="1" applyFont="1" applyFill="1" applyBorder="1" applyAlignment="1">
      <alignment horizontal="center"/>
    </xf>
    <xf numFmtId="0" fontId="49" fillId="6" borderId="0" xfId="1" applyNumberFormat="1" applyFont="1" applyFill="1" applyBorder="1" applyAlignment="1">
      <alignment horizontal="center"/>
    </xf>
    <xf numFmtId="0" fontId="49" fillId="6" borderId="0" xfId="2" applyNumberFormat="1" applyFont="1" applyFill="1" applyBorder="1" applyAlignment="1">
      <alignment horizontal="center"/>
    </xf>
    <xf numFmtId="164" fontId="3" fillId="9" borderId="0" xfId="2" applyFont="1" applyFill="1" applyBorder="1" applyAlignment="1">
      <alignment horizontal="center" vertical="top"/>
    </xf>
    <xf numFmtId="164" fontId="7" fillId="4" borderId="35" xfId="2" applyFont="1" applyFill="1" applyBorder="1" applyAlignment="1">
      <alignment horizontal="center"/>
    </xf>
    <xf numFmtId="164" fontId="7" fillId="4" borderId="32" xfId="2" applyFont="1" applyFill="1" applyBorder="1" applyAlignment="1">
      <alignment horizontal="center"/>
    </xf>
    <xf numFmtId="164" fontId="74" fillId="4" borderId="68" xfId="2" applyFont="1" applyFill="1" applyBorder="1" applyAlignment="1">
      <alignment horizontal="center"/>
    </xf>
    <xf numFmtId="164" fontId="74" fillId="4" borderId="24" xfId="2" applyFont="1" applyFill="1" applyBorder="1" applyAlignment="1">
      <alignment horizontal="center"/>
    </xf>
    <xf numFmtId="164" fontId="74" fillId="4" borderId="33" xfId="2" applyFont="1" applyFill="1" applyBorder="1" applyAlignment="1">
      <alignment horizontal="center"/>
    </xf>
    <xf numFmtId="0" fontId="74" fillId="0" borderId="69" xfId="1" applyNumberFormat="1" applyFont="1" applyFill="1" applyBorder="1" applyAlignment="1">
      <alignment horizontal="center"/>
    </xf>
    <xf numFmtId="0" fontId="74" fillId="0" borderId="44" xfId="1" applyNumberFormat="1" applyFont="1" applyFill="1" applyBorder="1" applyAlignment="1">
      <alignment horizontal="center"/>
    </xf>
    <xf numFmtId="0" fontId="74" fillId="0" borderId="42" xfId="1" applyNumberFormat="1" applyFont="1" applyFill="1" applyBorder="1" applyAlignment="1">
      <alignment horizontal="center"/>
    </xf>
    <xf numFmtId="2" fontId="13" fillId="0" borderId="69" xfId="2" applyNumberFormat="1" applyFont="1" applyBorder="1" applyAlignment="1">
      <alignment horizontal="center"/>
    </xf>
    <xf numFmtId="2" fontId="13" fillId="0" borderId="42" xfId="2" applyNumberFormat="1" applyFont="1" applyBorder="1" applyAlignment="1">
      <alignment horizontal="center"/>
    </xf>
    <xf numFmtId="0" fontId="51" fillId="6" borderId="0" xfId="2" applyNumberFormat="1" applyFont="1" applyFill="1" applyBorder="1" applyAlignment="1">
      <alignment horizontal="center"/>
    </xf>
    <xf numFmtId="0" fontId="19" fillId="6" borderId="11" xfId="2" applyNumberFormat="1" applyFont="1" applyFill="1" applyBorder="1" applyAlignment="1">
      <alignment horizontal="center"/>
    </xf>
    <xf numFmtId="0" fontId="19" fillId="6" borderId="53" xfId="2" applyNumberFormat="1" applyFont="1" applyFill="1" applyBorder="1" applyAlignment="1">
      <alignment horizontal="center"/>
    </xf>
    <xf numFmtId="0" fontId="51" fillId="8" borderId="0" xfId="2" applyNumberFormat="1" applyFont="1" applyFill="1" applyBorder="1" applyAlignment="1">
      <alignment horizontal="center"/>
    </xf>
    <xf numFmtId="2" fontId="13" fillId="6" borderId="11" xfId="2" applyNumberFormat="1" applyFont="1" applyFill="1" applyBorder="1" applyAlignment="1">
      <alignment horizontal="center"/>
    </xf>
    <xf numFmtId="0" fontId="74" fillId="6" borderId="11" xfId="2" applyNumberFormat="1" applyFont="1" applyFill="1" applyBorder="1" applyAlignment="1">
      <alignment horizontal="center"/>
    </xf>
    <xf numFmtId="0" fontId="49" fillId="10" borderId="0" xfId="2" applyNumberFormat="1" applyFont="1" applyFill="1" applyBorder="1" applyAlignment="1">
      <alignment horizontal="center"/>
    </xf>
    <xf numFmtId="2" fontId="13" fillId="6" borderId="62" xfId="0" applyNumberFormat="1" applyFont="1" applyFill="1" applyBorder="1" applyAlignment="1">
      <alignment horizontal="center"/>
    </xf>
    <xf numFmtId="2" fontId="13" fillId="6" borderId="25" xfId="0" applyNumberFormat="1" applyFont="1" applyFill="1" applyBorder="1" applyAlignment="1">
      <alignment horizontal="center"/>
    </xf>
    <xf numFmtId="0" fontId="19" fillId="6" borderId="62" xfId="0" applyFont="1" applyFill="1" applyBorder="1" applyAlignment="1">
      <alignment horizontal="center"/>
    </xf>
    <xf numFmtId="0" fontId="19" fillId="6" borderId="118" xfId="0" applyFont="1" applyFill="1" applyBorder="1" applyAlignment="1">
      <alignment horizontal="center"/>
    </xf>
    <xf numFmtId="0" fontId="19" fillId="6" borderId="25" xfId="0" applyFont="1" applyFill="1" applyBorder="1" applyAlignment="1">
      <alignment horizontal="center"/>
    </xf>
    <xf numFmtId="0" fontId="17" fillId="0" borderId="11" xfId="2" applyNumberFormat="1" applyFont="1" applyBorder="1" applyAlignment="1">
      <alignment horizontal="center"/>
    </xf>
    <xf numFmtId="0" fontId="19" fillId="0" borderId="11" xfId="2" applyNumberFormat="1" applyFont="1" applyBorder="1" applyAlignment="1">
      <alignment horizontal="center"/>
    </xf>
    <xf numFmtId="2" fontId="13" fillId="0" borderId="11" xfId="2" applyNumberFormat="1" applyFont="1" applyBorder="1" applyAlignment="1">
      <alignment horizontal="center"/>
    </xf>
    <xf numFmtId="2" fontId="13" fillId="0" borderId="11" xfId="0" applyNumberFormat="1" applyFont="1" applyBorder="1" applyAlignment="1">
      <alignment horizontal="center"/>
    </xf>
    <xf numFmtId="0" fontId="74" fillId="0" borderId="11" xfId="2" applyNumberFormat="1" applyFont="1" applyBorder="1" applyAlignment="1">
      <alignment horizontal="center"/>
    </xf>
    <xf numFmtId="0" fontId="19" fillId="0" borderId="12" xfId="2" applyNumberFormat="1" applyFont="1" applyBorder="1" applyAlignment="1">
      <alignment horizontal="center"/>
    </xf>
    <xf numFmtId="0" fontId="17" fillId="0" borderId="13" xfId="2" applyNumberFormat="1" applyFont="1" applyBorder="1" applyAlignment="1">
      <alignment horizontal="center"/>
    </xf>
    <xf numFmtId="0" fontId="19" fillId="0" borderId="13" xfId="2" applyNumberFormat="1" applyFont="1" applyBorder="1" applyAlignment="1">
      <alignment horizontal="center"/>
    </xf>
    <xf numFmtId="2" fontId="13" fillId="0" borderId="26" xfId="2" applyNumberFormat="1" applyFont="1" applyBorder="1" applyAlignment="1">
      <alignment horizontal="center"/>
    </xf>
    <xf numFmtId="0" fontId="74" fillId="0" borderId="26" xfId="2" applyNumberFormat="1" applyFont="1" applyBorder="1" applyAlignment="1">
      <alignment horizontal="center"/>
    </xf>
    <xf numFmtId="1" fontId="19" fillId="0" borderId="12" xfId="2" applyNumberFormat="1" applyFont="1" applyBorder="1" applyAlignment="1">
      <alignment horizontal="center"/>
    </xf>
    <xf numFmtId="0" fontId="74" fillId="0" borderId="11" xfId="1" applyNumberFormat="1" applyFont="1" applyFill="1" applyBorder="1" applyAlignment="1">
      <alignment horizontal="center"/>
    </xf>
    <xf numFmtId="1" fontId="19" fillId="0" borderId="43" xfId="2" applyNumberFormat="1" applyFont="1" applyBorder="1" applyAlignment="1">
      <alignment horizontal="center"/>
    </xf>
    <xf numFmtId="1" fontId="19" fillId="0" borderId="45" xfId="2" applyNumberFormat="1" applyFont="1" applyBorder="1" applyAlignment="1">
      <alignment horizontal="center"/>
    </xf>
    <xf numFmtId="1" fontId="74" fillId="0" borderId="11" xfId="1" applyNumberFormat="1" applyFont="1" applyFill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6" borderId="18" xfId="0" applyFont="1" applyFill="1" applyBorder="1" applyAlignment="1">
      <alignment horizontal="center"/>
    </xf>
    <xf numFmtId="0" fontId="19" fillId="6" borderId="57" xfId="2" applyNumberFormat="1" applyFont="1" applyFill="1" applyBorder="1" applyAlignment="1">
      <alignment horizontal="center"/>
    </xf>
    <xf numFmtId="0" fontId="19" fillId="6" borderId="54" xfId="2" applyNumberFormat="1" applyFont="1" applyFill="1" applyBorder="1" applyAlignment="1">
      <alignment horizontal="center"/>
    </xf>
    <xf numFmtId="164" fontId="50" fillId="4" borderId="24" xfId="2" applyFont="1" applyFill="1" applyBorder="1" applyAlignment="1">
      <alignment horizontal="center"/>
    </xf>
    <xf numFmtId="164" fontId="50" fillId="4" borderId="37" xfId="2" applyFont="1" applyFill="1" applyBorder="1" applyAlignment="1">
      <alignment horizontal="center"/>
    </xf>
    <xf numFmtId="0" fontId="74" fillId="6" borderId="27" xfId="1" applyNumberFormat="1" applyFont="1" applyFill="1" applyBorder="1" applyAlignment="1">
      <alignment horizontal="center"/>
    </xf>
    <xf numFmtId="0" fontId="74" fillId="6" borderId="57" xfId="1" applyNumberFormat="1" applyFont="1" applyFill="1" applyBorder="1" applyAlignment="1">
      <alignment horizontal="center"/>
    </xf>
    <xf numFmtId="0" fontId="74" fillId="6" borderId="18" xfId="1" applyNumberFormat="1" applyFont="1" applyFill="1" applyBorder="1" applyAlignment="1">
      <alignment horizontal="center"/>
    </xf>
    <xf numFmtId="2" fontId="13" fillId="6" borderId="27" xfId="2" applyNumberFormat="1" applyFont="1" applyFill="1" applyBorder="1" applyAlignment="1">
      <alignment horizontal="center"/>
    </xf>
    <xf numFmtId="2" fontId="13" fillId="6" borderId="18" xfId="2" applyNumberFormat="1" applyFont="1" applyFill="1" applyBorder="1" applyAlignment="1">
      <alignment horizontal="center"/>
    </xf>
    <xf numFmtId="164" fontId="49" fillId="4" borderId="94" xfId="2" applyFont="1" applyFill="1" applyBorder="1" applyAlignment="1">
      <alignment horizontal="center"/>
    </xf>
    <xf numFmtId="164" fontId="49" fillId="4" borderId="44" xfId="2" applyFont="1" applyFill="1" applyBorder="1" applyAlignment="1">
      <alignment horizontal="center"/>
    </xf>
    <xf numFmtId="164" fontId="49" fillId="4" borderId="74" xfId="2" applyFont="1" applyFill="1" applyBorder="1" applyAlignment="1">
      <alignment horizontal="center"/>
    </xf>
    <xf numFmtId="0" fontId="19" fillId="0" borderId="26" xfId="2" applyNumberFormat="1" applyFont="1" applyBorder="1" applyAlignment="1">
      <alignment horizontal="center"/>
    </xf>
    <xf numFmtId="0" fontId="19" fillId="0" borderId="89" xfId="2" applyNumberFormat="1" applyFont="1" applyBorder="1" applyAlignment="1">
      <alignment horizontal="center"/>
    </xf>
    <xf numFmtId="0" fontId="74" fillId="0" borderId="26" xfId="1" applyNumberFormat="1" applyFont="1" applyFill="1" applyBorder="1" applyAlignment="1">
      <alignment horizontal="center"/>
    </xf>
    <xf numFmtId="0" fontId="19" fillId="6" borderId="27" xfId="2" applyNumberFormat="1" applyFont="1" applyFill="1" applyBorder="1" applyAlignment="1">
      <alignment horizontal="center"/>
    </xf>
    <xf numFmtId="0" fontId="19" fillId="6" borderId="18" xfId="2" applyNumberFormat="1" applyFont="1" applyFill="1" applyBorder="1" applyAlignment="1">
      <alignment horizontal="center"/>
    </xf>
    <xf numFmtId="1" fontId="19" fillId="0" borderId="11" xfId="2" applyNumberFormat="1" applyFont="1" applyBorder="1" applyAlignment="1">
      <alignment horizontal="center"/>
    </xf>
    <xf numFmtId="1" fontId="19" fillId="0" borderId="53" xfId="2" applyNumberFormat="1" applyFont="1" applyBorder="1" applyAlignment="1">
      <alignment horizontal="center"/>
    </xf>
    <xf numFmtId="1" fontId="19" fillId="0" borderId="69" xfId="2" applyNumberFormat="1" applyFont="1" applyBorder="1" applyAlignment="1">
      <alignment horizontal="center"/>
    </xf>
    <xf numFmtId="1" fontId="19" fillId="0" borderId="66" xfId="2" applyNumberFormat="1" applyFont="1" applyBorder="1" applyAlignment="1">
      <alignment horizontal="center"/>
    </xf>
    <xf numFmtId="164" fontId="87" fillId="4" borderId="24" xfId="2" applyFont="1" applyFill="1" applyBorder="1" applyAlignment="1">
      <alignment horizontal="center"/>
    </xf>
    <xf numFmtId="2" fontId="13" fillId="0" borderId="88" xfId="1" applyNumberFormat="1" applyFont="1" applyFill="1" applyBorder="1" applyAlignment="1">
      <alignment horizontal="center"/>
    </xf>
    <xf numFmtId="0" fontId="19" fillId="0" borderId="109" xfId="2" applyNumberFormat="1" applyFont="1" applyBorder="1" applyAlignment="1">
      <alignment horizontal="center"/>
    </xf>
    <xf numFmtId="0" fontId="17" fillId="6" borderId="16" xfId="2" applyNumberFormat="1" applyFont="1" applyFill="1" applyBorder="1" applyAlignment="1">
      <alignment horizontal="center"/>
    </xf>
    <xf numFmtId="2" fontId="13" fillId="6" borderId="16" xfId="1" applyNumberFormat="1" applyFont="1" applyFill="1" applyBorder="1" applyAlignment="1">
      <alignment horizontal="center"/>
    </xf>
    <xf numFmtId="0" fontId="19" fillId="6" borderId="16" xfId="2" applyNumberFormat="1" applyFont="1" applyFill="1" applyBorder="1" applyAlignment="1">
      <alignment horizontal="center"/>
    </xf>
    <xf numFmtId="0" fontId="19" fillId="6" borderId="72" xfId="2" applyNumberFormat="1" applyFont="1" applyFill="1" applyBorder="1" applyAlignment="1">
      <alignment horizontal="center"/>
    </xf>
    <xf numFmtId="0" fontId="74" fillId="0" borderId="11" xfId="0" applyFont="1" applyBorder="1" applyAlignment="1">
      <alignment horizontal="center"/>
    </xf>
    <xf numFmtId="0" fontId="74" fillId="6" borderId="16" xfId="0" applyFont="1" applyFill="1" applyBorder="1" applyAlignment="1">
      <alignment horizontal="center"/>
    </xf>
    <xf numFmtId="2" fontId="13" fillId="0" borderId="12" xfId="1" applyNumberFormat="1" applyFont="1" applyFill="1" applyBorder="1" applyAlignment="1">
      <alignment horizontal="center"/>
    </xf>
    <xf numFmtId="0" fontId="17" fillId="0" borderId="57" xfId="2" applyNumberFormat="1" applyFont="1" applyBorder="1" applyAlignment="1">
      <alignment horizontal="center"/>
    </xf>
    <xf numFmtId="2" fontId="13" fillId="0" borderId="57" xfId="1" applyNumberFormat="1" applyFont="1" applyFill="1" applyBorder="1" applyAlignment="1">
      <alignment horizontal="center"/>
    </xf>
    <xf numFmtId="0" fontId="74" fillId="0" borderId="27" xfId="0" applyFont="1" applyBorder="1" applyAlignment="1">
      <alignment horizontal="center"/>
    </xf>
    <xf numFmtId="0" fontId="74" fillId="0" borderId="57" xfId="0" applyFont="1" applyBorder="1" applyAlignment="1">
      <alignment horizontal="center"/>
    </xf>
    <xf numFmtId="0" fontId="74" fillId="0" borderId="18" xfId="0" applyFont="1" applyBorder="1" applyAlignment="1">
      <alignment horizontal="center"/>
    </xf>
    <xf numFmtId="0" fontId="19" fillId="0" borderId="27" xfId="2" applyNumberFormat="1" applyFont="1" applyBorder="1" applyAlignment="1">
      <alignment horizontal="center"/>
    </xf>
    <xf numFmtId="0" fontId="19" fillId="0" borderId="54" xfId="2" applyNumberFormat="1" applyFont="1" applyBorder="1" applyAlignment="1">
      <alignment horizontal="center"/>
    </xf>
    <xf numFmtId="1" fontId="74" fillId="0" borderId="69" xfId="0" applyNumberFormat="1" applyFont="1" applyBorder="1" applyAlignment="1">
      <alignment horizontal="center"/>
    </xf>
    <xf numFmtId="1" fontId="74" fillId="0" borderId="44" xfId="0" applyNumberFormat="1" applyFont="1" applyBorder="1" applyAlignment="1">
      <alignment horizontal="center"/>
    </xf>
    <xf numFmtId="1" fontId="74" fillId="0" borderId="42" xfId="0" applyNumberFormat="1" applyFont="1" applyBorder="1" applyAlignment="1">
      <alignment horizontal="center"/>
    </xf>
    <xf numFmtId="2" fontId="7" fillId="6" borderId="0" xfId="2" applyNumberFormat="1" applyFont="1" applyFill="1" applyBorder="1" applyAlignment="1">
      <alignment horizontal="center"/>
    </xf>
    <xf numFmtId="164" fontId="18" fillId="12" borderId="0" xfId="2" applyFont="1" applyFill="1" applyBorder="1" applyAlignment="1">
      <alignment horizontal="center"/>
    </xf>
    <xf numFmtId="164" fontId="7" fillId="12" borderId="0" xfId="2" applyFont="1" applyFill="1" applyBorder="1" applyAlignment="1">
      <alignment horizontal="center"/>
    </xf>
    <xf numFmtId="164" fontId="8" fillId="12" borderId="0" xfId="2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2" fontId="17" fillId="6" borderId="16" xfId="2" applyNumberFormat="1" applyFont="1" applyFill="1" applyBorder="1" applyAlignment="1">
      <alignment horizontal="center"/>
    </xf>
    <xf numFmtId="2" fontId="17" fillId="6" borderId="72" xfId="2" applyNumberFormat="1" applyFont="1" applyFill="1" applyBorder="1" applyAlignment="1">
      <alignment horizontal="center"/>
    </xf>
    <xf numFmtId="0" fontId="17" fillId="8" borderId="0" xfId="2" applyNumberFormat="1" applyFont="1" applyFill="1" applyBorder="1" applyAlignment="1">
      <alignment horizontal="center"/>
    </xf>
    <xf numFmtId="2" fontId="7" fillId="8" borderId="0" xfId="1" applyNumberFormat="1" applyFont="1" applyFill="1" applyBorder="1" applyAlignment="1">
      <alignment horizontal="center"/>
    </xf>
    <xf numFmtId="0" fontId="19" fillId="8" borderId="0" xfId="2" applyNumberFormat="1" applyFont="1" applyFill="1" applyBorder="1" applyAlignment="1">
      <alignment horizontal="center"/>
    </xf>
    <xf numFmtId="0" fontId="17" fillId="6" borderId="5" xfId="2" applyNumberFormat="1" applyFont="1" applyFill="1" applyBorder="1" applyAlignment="1">
      <alignment horizontal="center"/>
    </xf>
    <xf numFmtId="0" fontId="14" fillId="6" borderId="16" xfId="2" applyNumberFormat="1" applyFont="1" applyFill="1" applyBorder="1" applyAlignment="1">
      <alignment horizontal="left"/>
    </xf>
    <xf numFmtId="2" fontId="17" fillId="6" borderId="11" xfId="2" applyNumberFormat="1" applyFont="1" applyFill="1" applyBorder="1" applyAlignment="1">
      <alignment horizontal="center"/>
    </xf>
    <xf numFmtId="2" fontId="17" fillId="6" borderId="53" xfId="2" applyNumberFormat="1" applyFont="1" applyFill="1" applyBorder="1" applyAlignment="1">
      <alignment horizontal="center"/>
    </xf>
    <xf numFmtId="2" fontId="17" fillId="6" borderId="27" xfId="2" applyNumberFormat="1" applyFont="1" applyFill="1" applyBorder="1" applyAlignment="1">
      <alignment horizontal="center"/>
    </xf>
    <xf numFmtId="2" fontId="17" fillId="6" borderId="54" xfId="2" applyNumberFormat="1" applyFont="1" applyFill="1" applyBorder="1" applyAlignment="1">
      <alignment horizontal="center"/>
    </xf>
    <xf numFmtId="0" fontId="14" fillId="6" borderId="11" xfId="2" applyNumberFormat="1" applyFont="1" applyFill="1" applyBorder="1" applyAlignment="1">
      <alignment horizontal="left"/>
    </xf>
    <xf numFmtId="0" fontId="10" fillId="6" borderId="67" xfId="2" applyNumberFormat="1" applyFont="1" applyFill="1" applyBorder="1" applyAlignment="1">
      <alignment horizontal="center"/>
    </xf>
    <xf numFmtId="0" fontId="10" fillId="6" borderId="0" xfId="2" applyNumberFormat="1" applyFont="1" applyFill="1" applyBorder="1" applyAlignment="1">
      <alignment horizontal="center"/>
    </xf>
    <xf numFmtId="0" fontId="9" fillId="6" borderId="67" xfId="2" applyNumberFormat="1" applyFont="1" applyFill="1" applyBorder="1" applyAlignment="1">
      <alignment horizontal="center"/>
    </xf>
    <xf numFmtId="0" fontId="9" fillId="6" borderId="0" xfId="2" applyNumberFormat="1" applyFont="1" applyFill="1" applyBorder="1" applyAlignment="1">
      <alignment horizontal="center"/>
    </xf>
    <xf numFmtId="0" fontId="19" fillId="6" borderId="11" xfId="2" applyNumberFormat="1" applyFont="1" applyFill="1" applyBorder="1" applyAlignment="1">
      <alignment horizontal="left"/>
    </xf>
    <xf numFmtId="2" fontId="17" fillId="6" borderId="106" xfId="2" applyNumberFormat="1" applyFont="1" applyFill="1" applyBorder="1" applyAlignment="1">
      <alignment horizontal="center"/>
    </xf>
    <xf numFmtId="2" fontId="17" fillId="6" borderId="107" xfId="2" applyNumberFormat="1" applyFont="1" applyFill="1" applyBorder="1" applyAlignment="1">
      <alignment horizontal="center"/>
    </xf>
    <xf numFmtId="2" fontId="17" fillId="6" borderId="88" xfId="2" applyNumberFormat="1" applyFont="1" applyFill="1" applyBorder="1" applyAlignment="1">
      <alignment horizontal="center"/>
    </xf>
    <xf numFmtId="2" fontId="17" fillId="6" borderId="73" xfId="2" applyNumberFormat="1" applyFont="1" applyFill="1" applyBorder="1" applyAlignment="1">
      <alignment horizontal="center"/>
    </xf>
    <xf numFmtId="0" fontId="19" fillId="6" borderId="2" xfId="2" applyNumberFormat="1" applyFont="1" applyFill="1" applyBorder="1" applyAlignment="1">
      <alignment horizontal="left"/>
    </xf>
    <xf numFmtId="0" fontId="19" fillId="6" borderId="12" xfId="2" applyNumberFormat="1" applyFont="1" applyFill="1" applyBorder="1" applyAlignment="1">
      <alignment horizontal="left"/>
    </xf>
    <xf numFmtId="0" fontId="19" fillId="6" borderId="3" xfId="2" applyNumberFormat="1" applyFont="1" applyFill="1" applyBorder="1" applyAlignment="1">
      <alignment horizontal="left"/>
    </xf>
    <xf numFmtId="0" fontId="19" fillId="6" borderId="6" xfId="2" applyNumberFormat="1" applyFont="1" applyFill="1" applyBorder="1" applyAlignment="1">
      <alignment horizontal="left"/>
    </xf>
    <xf numFmtId="0" fontId="19" fillId="6" borderId="13" xfId="2" applyNumberFormat="1" applyFont="1" applyFill="1" applyBorder="1" applyAlignment="1">
      <alignment horizontal="left"/>
    </xf>
    <xf numFmtId="0" fontId="19" fillId="6" borderId="7" xfId="2" applyNumberFormat="1" applyFont="1" applyFill="1" applyBorder="1" applyAlignment="1">
      <alignment horizontal="left"/>
    </xf>
    <xf numFmtId="2" fontId="17" fillId="6" borderId="11" xfId="0" applyNumberFormat="1" applyFont="1" applyFill="1" applyBorder="1" applyAlignment="1">
      <alignment horizontal="center"/>
    </xf>
    <xf numFmtId="2" fontId="17" fillId="6" borderId="108" xfId="2" applyNumberFormat="1" applyFont="1" applyFill="1" applyBorder="1" applyAlignment="1">
      <alignment horizontal="center"/>
    </xf>
    <xf numFmtId="2" fontId="16" fillId="12" borderId="11" xfId="2" applyNumberFormat="1" applyFont="1" applyFill="1" applyBorder="1" applyAlignment="1">
      <alignment horizontal="center"/>
    </xf>
    <xf numFmtId="0" fontId="74" fillId="12" borderId="2" xfId="2" applyNumberFormat="1" applyFont="1" applyFill="1" applyBorder="1" applyAlignment="1">
      <alignment horizontal="left"/>
    </xf>
    <xf numFmtId="0" fontId="74" fillId="12" borderId="12" xfId="2" applyNumberFormat="1" applyFont="1" applyFill="1" applyBorder="1" applyAlignment="1">
      <alignment horizontal="left"/>
    </xf>
    <xf numFmtId="0" fontId="74" fillId="12" borderId="3" xfId="2" applyNumberFormat="1" applyFont="1" applyFill="1" applyBorder="1" applyAlignment="1">
      <alignment horizontal="left"/>
    </xf>
    <xf numFmtId="2" fontId="16" fillId="12" borderId="108" xfId="2" applyNumberFormat="1" applyFont="1" applyFill="1" applyBorder="1" applyAlignment="1">
      <alignment horizontal="center"/>
    </xf>
    <xf numFmtId="2" fontId="16" fillId="12" borderId="54" xfId="2" applyNumberFormat="1" applyFont="1" applyFill="1" applyBorder="1" applyAlignment="1">
      <alignment horizontal="center"/>
    </xf>
    <xf numFmtId="0" fontId="9" fillId="6" borderId="2" xfId="2" applyNumberFormat="1" applyFont="1" applyFill="1" applyBorder="1" applyAlignment="1">
      <alignment horizontal="left"/>
    </xf>
    <xf numFmtId="0" fontId="9" fillId="6" borderId="12" xfId="2" applyNumberFormat="1" applyFont="1" applyFill="1" applyBorder="1" applyAlignment="1">
      <alignment horizontal="left"/>
    </xf>
    <xf numFmtId="0" fontId="9" fillId="6" borderId="3" xfId="2" applyNumberFormat="1" applyFont="1" applyFill="1" applyBorder="1" applyAlignment="1">
      <alignment horizontal="left"/>
    </xf>
    <xf numFmtId="2" fontId="17" fillId="6" borderId="2" xfId="2" applyNumberFormat="1" applyFont="1" applyFill="1" applyBorder="1" applyAlignment="1">
      <alignment horizontal="center"/>
    </xf>
    <xf numFmtId="2" fontId="17" fillId="6" borderId="47" xfId="2" applyNumberFormat="1" applyFont="1" applyFill="1" applyBorder="1" applyAlignment="1">
      <alignment horizontal="center"/>
    </xf>
    <xf numFmtId="164" fontId="16" fillId="4" borderId="35" xfId="2" applyFont="1" applyFill="1" applyBorder="1" applyAlignment="1">
      <alignment horizontal="center"/>
    </xf>
    <xf numFmtId="164" fontId="16" fillId="4" borderId="24" xfId="2" applyFont="1" applyFill="1" applyBorder="1" applyAlignment="1">
      <alignment horizontal="center"/>
    </xf>
    <xf numFmtId="164" fontId="16" fillId="4" borderId="33" xfId="2" applyFont="1" applyFill="1" applyBorder="1" applyAlignment="1">
      <alignment horizontal="center"/>
    </xf>
    <xf numFmtId="2" fontId="17" fillId="6" borderId="39" xfId="2" applyNumberFormat="1" applyFont="1" applyFill="1" applyBorder="1" applyAlignment="1">
      <alignment horizontal="center"/>
    </xf>
    <xf numFmtId="2" fontId="17" fillId="6" borderId="43" xfId="2" applyNumberFormat="1" applyFont="1" applyFill="1" applyBorder="1" applyAlignment="1">
      <alignment horizontal="center"/>
    </xf>
    <xf numFmtId="2" fontId="17" fillId="6" borderId="45" xfId="2" applyNumberFormat="1" applyFont="1" applyFill="1" applyBorder="1" applyAlignment="1">
      <alignment horizontal="center"/>
    </xf>
    <xf numFmtId="0" fontId="19" fillId="6" borderId="69" xfId="2" applyNumberFormat="1" applyFont="1" applyFill="1" applyBorder="1" applyAlignment="1">
      <alignment horizontal="left"/>
    </xf>
    <xf numFmtId="0" fontId="19" fillId="6" borderId="44" xfId="2" applyNumberFormat="1" applyFont="1" applyFill="1" applyBorder="1" applyAlignment="1">
      <alignment horizontal="left"/>
    </xf>
    <xf numFmtId="0" fontId="19" fillId="6" borderId="42" xfId="2" applyNumberFormat="1" applyFont="1" applyFill="1" applyBorder="1" applyAlignment="1">
      <alignment horizontal="left"/>
    </xf>
    <xf numFmtId="0" fontId="19" fillId="6" borderId="2" xfId="0" applyFont="1" applyFill="1" applyBorder="1" applyAlignment="1">
      <alignment horizontal="left"/>
    </xf>
    <xf numFmtId="0" fontId="19" fillId="6" borderId="12" xfId="0" applyFont="1" applyFill="1" applyBorder="1" applyAlignment="1">
      <alignment horizontal="left"/>
    </xf>
    <xf numFmtId="0" fontId="19" fillId="6" borderId="3" xfId="0" applyFont="1" applyFill="1" applyBorder="1" applyAlignment="1">
      <alignment horizontal="left"/>
    </xf>
    <xf numFmtId="0" fontId="14" fillId="6" borderId="2" xfId="2" applyNumberFormat="1" applyFont="1" applyFill="1" applyBorder="1" applyAlignment="1">
      <alignment horizontal="left"/>
    </xf>
    <xf numFmtId="0" fontId="14" fillId="6" borderId="12" xfId="2" applyNumberFormat="1" applyFont="1" applyFill="1" applyBorder="1" applyAlignment="1">
      <alignment horizontal="left"/>
    </xf>
    <xf numFmtId="0" fontId="14" fillId="6" borderId="3" xfId="2" applyNumberFormat="1" applyFont="1" applyFill="1" applyBorder="1" applyAlignment="1">
      <alignment horizontal="left"/>
    </xf>
    <xf numFmtId="164" fontId="9" fillId="12" borderId="0" xfId="2" applyFont="1" applyFill="1" applyBorder="1"/>
    <xf numFmtId="164" fontId="45" fillId="3" borderId="1" xfId="2" applyFont="1" applyFill="1" applyBorder="1" applyAlignment="1">
      <alignment horizontal="center"/>
    </xf>
    <xf numFmtId="164" fontId="34" fillId="12" borderId="0" xfId="2" applyFont="1" applyFill="1" applyBorder="1" applyAlignment="1">
      <alignment horizontal="center"/>
    </xf>
    <xf numFmtId="164" fontId="45" fillId="3" borderId="20" xfId="2" applyFont="1" applyFill="1" applyBorder="1" applyAlignment="1">
      <alignment horizontal="center"/>
    </xf>
    <xf numFmtId="164" fontId="45" fillId="3" borderId="65" xfId="2" applyFont="1" applyFill="1" applyBorder="1" applyAlignment="1">
      <alignment horizontal="center"/>
    </xf>
    <xf numFmtId="164" fontId="45" fillId="3" borderId="44" xfId="2" applyFont="1" applyFill="1" applyBorder="1" applyAlignment="1">
      <alignment horizontal="center"/>
    </xf>
    <xf numFmtId="164" fontId="45" fillId="3" borderId="66" xfId="2" applyFont="1" applyFill="1" applyBorder="1" applyAlignment="1">
      <alignment horizontal="center"/>
    </xf>
    <xf numFmtId="0" fontId="9" fillId="12" borderId="0" xfId="0" applyFont="1" applyFill="1"/>
    <xf numFmtId="0" fontId="53" fillId="20" borderId="65" xfId="0" applyFont="1" applyFill="1" applyBorder="1" applyAlignment="1">
      <alignment horizontal="center"/>
    </xf>
    <xf numFmtId="0" fontId="53" fillId="20" borderId="44" xfId="0" applyFont="1" applyFill="1" applyBorder="1" applyAlignment="1">
      <alignment horizontal="center"/>
    </xf>
    <xf numFmtId="0" fontId="53" fillId="20" borderId="66" xfId="0" applyFont="1" applyFill="1" applyBorder="1" applyAlignment="1">
      <alignment horizontal="center"/>
    </xf>
    <xf numFmtId="0" fontId="63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65" fillId="6" borderId="0" xfId="0" applyFont="1" applyFill="1" applyAlignment="1">
      <alignment horizontal="center"/>
    </xf>
    <xf numFmtId="0" fontId="66" fillId="6" borderId="0" xfId="0" applyFont="1" applyFill="1" applyAlignment="1">
      <alignment horizontal="center"/>
    </xf>
    <xf numFmtId="0" fontId="63" fillId="8" borderId="0" xfId="0" applyFont="1" applyFill="1" applyAlignment="1">
      <alignment horizontal="center"/>
    </xf>
    <xf numFmtId="0" fontId="15" fillId="8" borderId="0" xfId="0" applyFont="1" applyFill="1" applyAlignment="1">
      <alignment horizontal="center"/>
    </xf>
    <xf numFmtId="0" fontId="65" fillId="8" borderId="0" xfId="0" applyFont="1" applyFill="1" applyAlignment="1">
      <alignment horizontal="center"/>
    </xf>
    <xf numFmtId="0" fontId="66" fillId="8" borderId="0" xfId="0" applyFont="1" applyFill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6" borderId="11" xfId="0" applyFont="1" applyFill="1" applyBorder="1" applyAlignment="1">
      <alignment horizontal="center"/>
    </xf>
    <xf numFmtId="0" fontId="17" fillId="6" borderId="11" xfId="0" applyFont="1" applyFill="1" applyBorder="1" applyAlignment="1">
      <alignment horizontal="center"/>
    </xf>
    <xf numFmtId="0" fontId="17" fillId="6" borderId="53" xfId="0" applyFont="1" applyFill="1" applyBorder="1" applyAlignment="1">
      <alignment horizontal="center"/>
    </xf>
    <xf numFmtId="0" fontId="92" fillId="0" borderId="11" xfId="0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0" fontId="91" fillId="0" borderId="11" xfId="0" applyFont="1" applyBorder="1" applyAlignment="1">
      <alignment horizontal="center"/>
    </xf>
    <xf numFmtId="0" fontId="57" fillId="6" borderId="0" xfId="0" applyFont="1" applyFill="1"/>
    <xf numFmtId="0" fontId="90" fillId="6" borderId="67" xfId="0" applyFont="1" applyFill="1" applyBorder="1"/>
    <xf numFmtId="0" fontId="90" fillId="6" borderId="0" xfId="0" applyFont="1" applyFill="1"/>
    <xf numFmtId="0" fontId="90" fillId="6" borderId="21" xfId="0" applyFont="1" applyFill="1" applyBorder="1"/>
    <xf numFmtId="0" fontId="90" fillId="6" borderId="55" xfId="0" applyFont="1" applyFill="1" applyBorder="1"/>
    <xf numFmtId="0" fontId="90" fillId="6" borderId="5" xfId="0" applyFont="1" applyFill="1" applyBorder="1"/>
    <xf numFmtId="0" fontId="90" fillId="0" borderId="67" xfId="0" applyFont="1" applyBorder="1"/>
    <xf numFmtId="0" fontId="90" fillId="0" borderId="0" xfId="0" applyFont="1"/>
    <xf numFmtId="0" fontId="62" fillId="6" borderId="0" xfId="0" applyFont="1" applyFill="1"/>
    <xf numFmtId="0" fontId="0" fillId="19" borderId="0" xfId="0" applyFill="1"/>
    <xf numFmtId="0" fontId="57" fillId="8" borderId="0" xfId="0" applyFont="1" applyFill="1"/>
    <xf numFmtId="0" fontId="64" fillId="6" borderId="0" xfId="0" applyFont="1" applyFill="1" applyAlignment="1">
      <alignment horizontal="center"/>
    </xf>
    <xf numFmtId="0" fontId="90" fillId="0" borderId="67" xfId="0" applyFont="1" applyBorder="1" applyAlignment="1">
      <alignment horizontal="left"/>
    </xf>
    <xf numFmtId="0" fontId="90" fillId="0" borderId="21" xfId="0" applyFont="1" applyBorder="1" applyAlignment="1">
      <alignment horizontal="left"/>
    </xf>
    <xf numFmtId="0" fontId="16" fillId="0" borderId="39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91" xfId="0" applyFont="1" applyBorder="1" applyAlignment="1">
      <alignment horizontal="center"/>
    </xf>
    <xf numFmtId="0" fontId="68" fillId="21" borderId="0" xfId="0" applyFont="1" applyFill="1"/>
    <xf numFmtId="0" fontId="5" fillId="7" borderId="75" xfId="0" applyFont="1" applyFill="1" applyBorder="1" applyAlignment="1">
      <alignment horizontal="center"/>
    </xf>
    <xf numFmtId="0" fontId="5" fillId="7" borderId="78" xfId="0" applyFont="1" applyFill="1" applyBorder="1" applyAlignment="1">
      <alignment horizontal="center"/>
    </xf>
    <xf numFmtId="0" fontId="54" fillId="2" borderId="77" xfId="0" applyFont="1" applyFill="1" applyBorder="1" applyAlignment="1">
      <alignment horizontal="center"/>
    </xf>
    <xf numFmtId="0" fontId="54" fillId="2" borderId="17" xfId="0" applyFont="1" applyFill="1" applyBorder="1" applyAlignment="1">
      <alignment horizontal="center"/>
    </xf>
    <xf numFmtId="0" fontId="90" fillId="0" borderId="65" xfId="0" applyFont="1" applyBorder="1" applyAlignment="1">
      <alignment horizontal="left"/>
    </xf>
    <xf numFmtId="0" fontId="90" fillId="0" borderId="97" xfId="0" applyFont="1" applyBorder="1" applyAlignment="1">
      <alignment horizontal="left"/>
    </xf>
    <xf numFmtId="0" fontId="93" fillId="6" borderId="0" xfId="0" applyFont="1" applyFill="1" applyAlignment="1">
      <alignment horizontal="center"/>
    </xf>
    <xf numFmtId="1" fontId="12" fillId="0" borderId="43" xfId="2" applyNumberFormat="1" applyFont="1" applyBorder="1" applyAlignment="1">
      <alignment horizontal="center"/>
    </xf>
    <xf numFmtId="1" fontId="12" fillId="0" borderId="45" xfId="2" applyNumberFormat="1" applyFont="1" applyBorder="1" applyAlignment="1">
      <alignment horizontal="center"/>
    </xf>
    <xf numFmtId="1" fontId="12" fillId="0" borderId="27" xfId="2" applyNumberFormat="1" applyFont="1" applyBorder="1" applyAlignment="1">
      <alignment horizontal="center"/>
    </xf>
    <xf numFmtId="1" fontId="12" fillId="0" borderId="54" xfId="2" applyNumberFormat="1" applyFont="1" applyBorder="1" applyAlignment="1">
      <alignment horizontal="center"/>
    </xf>
    <xf numFmtId="164" fontId="89" fillId="0" borderId="115" xfId="2" applyFont="1" applyBorder="1" applyAlignment="1">
      <alignment horizontal="center"/>
    </xf>
    <xf numFmtId="164" fontId="88" fillId="6" borderId="83" xfId="2" applyFont="1" applyFill="1" applyBorder="1"/>
    <xf numFmtId="0" fontId="88" fillId="6" borderId="119" xfId="2" applyNumberFormat="1" applyFont="1" applyFill="1" applyBorder="1" applyAlignment="1">
      <alignment horizontal="center"/>
    </xf>
    <xf numFmtId="164" fontId="88" fillId="6" borderId="26" xfId="2" applyFont="1" applyFill="1" applyBorder="1" applyAlignment="1">
      <alignment horizontal="center"/>
    </xf>
    <xf numFmtId="0" fontId="88" fillId="6" borderId="26" xfId="0" applyFont="1" applyFill="1" applyBorder="1" applyAlignment="1">
      <alignment horizontal="center"/>
    </xf>
    <xf numFmtId="0" fontId="89" fillId="6" borderId="26" xfId="0" applyFont="1" applyFill="1" applyBorder="1" applyAlignment="1">
      <alignment horizontal="center"/>
    </xf>
    <xf numFmtId="164" fontId="89" fillId="6" borderId="26" xfId="2" applyFont="1" applyFill="1" applyBorder="1" applyAlignment="1">
      <alignment horizontal="center"/>
    </xf>
    <xf numFmtId="164" fontId="89" fillId="6" borderId="98" xfId="2" applyFont="1" applyFill="1" applyBorder="1" applyAlignment="1">
      <alignment horizontal="center"/>
    </xf>
    <xf numFmtId="164" fontId="41" fillId="0" borderId="11" xfId="2" applyFont="1" applyBorder="1" applyAlignment="1">
      <alignment horizontal="center"/>
    </xf>
  </cellXfs>
  <cellStyles count="3">
    <cellStyle name="Excel Built-in Normal" xfId="2" xr:uid="{536EA266-E649-48CA-BD1B-DD09516D82DA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0F06BA"/>
      <color rgb="FF92D050"/>
      <color rgb="FF33CC33"/>
      <color rgb="FF66FF33"/>
      <color rgb="FF66FF66"/>
      <color rgb="FF00CC00"/>
      <color rgb="FF00FF00"/>
      <color rgb="FF6699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85725</xdr:colOff>
      <xdr:row>0</xdr:row>
      <xdr:rowOff>0</xdr:rowOff>
    </xdr:from>
    <xdr:ext cx="2971800" cy="1876424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3C166270-6C38-4554-81D9-594F92F5ACB7}"/>
            </a:ext>
          </a:extLst>
        </xdr:cNvPr>
        <xdr:cNvSpPr txBox="1"/>
      </xdr:nvSpPr>
      <xdr:spPr>
        <a:xfrm>
          <a:off x="8010525" y="0"/>
          <a:ext cx="2971800" cy="1876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NL" sz="1100"/>
        </a:p>
      </xdr:txBody>
    </xdr:sp>
    <xdr:clientData/>
  </xdr:oneCellAnchor>
  <xdr:oneCellAnchor>
    <xdr:from>
      <xdr:col>12</xdr:col>
      <xdr:colOff>472440</xdr:colOff>
      <xdr:row>0</xdr:row>
      <xdr:rowOff>9524</xdr:rowOff>
    </xdr:from>
    <xdr:ext cx="2735581" cy="1964056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323558CC-1BE1-4593-AB72-1C5731C93B8A}"/>
            </a:ext>
          </a:extLst>
        </xdr:cNvPr>
        <xdr:cNvSpPr/>
      </xdr:nvSpPr>
      <xdr:spPr>
        <a:xfrm>
          <a:off x="7787640" y="9524"/>
          <a:ext cx="2735581" cy="19640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Sjoeldatums</a:t>
          </a:r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2022-2023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15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29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oktober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200" b="1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Jaarvergadering + sjoelen</a:t>
          </a:r>
          <a:endParaRPr lang="nl-NL" sz="1200" b="1">
            <a:effectLst/>
            <a:latin typeface="Arial Black" panose="020B0A04020102020204" pitchFamily="34" charset="0"/>
          </a:endParaRP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10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24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8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22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Kerstsjoelen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15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(woensdag)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20 april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6 mei (Slot avond)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4 november 2023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Koppeltoernooi Aalsmeer </a:t>
          </a:r>
          <a:r>
            <a:rPr lang="nl-NL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→ </a:t>
          </a:r>
        </a:p>
        <a:p>
          <a:pPr algn="ctr"/>
          <a:endParaRPr lang="nl-NL" sz="14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nl-NL" sz="1600" b="1" cap="none" spc="0">
            <a:ln w="22225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312420</xdr:colOff>
      <xdr:row>0</xdr:row>
      <xdr:rowOff>0</xdr:rowOff>
    </xdr:from>
    <xdr:to>
      <xdr:col>13</xdr:col>
      <xdr:colOff>7621</xdr:colOff>
      <xdr:row>29</xdr:row>
      <xdr:rowOff>83820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FB3A9A5-8115-0FC5-8D42-FE705FD03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0"/>
          <a:ext cx="7620001" cy="5387340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114300</xdr:colOff>
      <xdr:row>0</xdr:row>
      <xdr:rowOff>1</xdr:rowOff>
    </xdr:from>
    <xdr:to>
      <xdr:col>23</xdr:col>
      <xdr:colOff>292486</xdr:colOff>
      <xdr:row>29</xdr:row>
      <xdr:rowOff>121921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654F932-0F8A-ED2C-5078-234151562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1"/>
          <a:ext cx="3835786" cy="5425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283683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2</xdr:col>
      <xdr:colOff>0</xdr:colOff>
      <xdr:row>1</xdr:row>
      <xdr:rowOff>0</xdr:rowOff>
    </xdr:from>
    <xdr:to>
      <xdr:col>4</xdr:col>
      <xdr:colOff>304800</xdr:colOff>
      <xdr:row>7</xdr:row>
      <xdr:rowOff>19050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6553B0F-EA6A-4CDA-B47A-3FA4FE7CB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04800"/>
          <a:ext cx="152400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121920</xdr:colOff>
      <xdr:row>2</xdr:row>
      <xdr:rowOff>9524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502C184-E423-48BE-A5F6-FF7F19BC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13660" cy="5429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283683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3</xdr:col>
      <xdr:colOff>304800</xdr:colOff>
      <xdr:row>6</xdr:row>
      <xdr:rowOff>142875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7F3FB1B-63B1-40AA-91BB-82B9F1508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04800"/>
          <a:ext cx="1524000" cy="1524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289560</xdr:colOff>
      <xdr:row>0</xdr:row>
      <xdr:rowOff>30481</xdr:rowOff>
    </xdr:from>
    <xdr:to>
      <xdr:col>23</xdr:col>
      <xdr:colOff>30480</xdr:colOff>
      <xdr:row>1</xdr:row>
      <xdr:rowOff>240731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627583E-4CB8-AD80-F0AC-ADFC7F9E9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30481"/>
          <a:ext cx="3017520" cy="5074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283683</xdr:colOff>
      <xdr:row>10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E557DB48-92E3-4329-850C-0BDE160A2139}"/>
            </a:ext>
          </a:extLst>
        </xdr:cNvPr>
        <xdr:cNvSpPr/>
      </xdr:nvSpPr>
      <xdr:spPr>
        <a:xfrm>
          <a:off x="10980258" y="231493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5</xdr:col>
      <xdr:colOff>2453640</xdr:colOff>
      <xdr:row>22</xdr:row>
      <xdr:rowOff>190500</xdr:rowOff>
    </xdr:from>
    <xdr:to>
      <xdr:col>17</xdr:col>
      <xdr:colOff>108537</xdr:colOff>
      <xdr:row>25</xdr:row>
      <xdr:rowOff>180268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388C500-815E-45E2-A7D9-7955F0CE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937760"/>
          <a:ext cx="6852237" cy="698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819E-7125-4538-9671-BEC051228ED8}">
  <dimension ref="A1:BN144"/>
  <sheetViews>
    <sheetView tabSelected="1" workbookViewId="0">
      <selection activeCell="H147" sqref="H147"/>
    </sheetView>
  </sheetViews>
  <sheetFormatPr defaultRowHeight="14.4"/>
  <sheetData>
    <row r="1" spans="1:66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</row>
    <row r="2" spans="1:66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</row>
    <row r="3" spans="1:66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</row>
    <row r="4" spans="1:66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</row>
    <row r="5" spans="1:66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</row>
    <row r="6" spans="1:66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</row>
    <row r="7" spans="1:66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</row>
    <row r="8" spans="1:66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</row>
    <row r="9" spans="1:66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</row>
    <row r="10" spans="1:66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</row>
    <row r="11" spans="1:66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</row>
    <row r="12" spans="1:66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</row>
    <row r="13" spans="1:66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</row>
    <row r="14" spans="1:66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</row>
    <row r="15" spans="1:66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</row>
    <row r="16" spans="1:66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</row>
    <row r="17" spans="1:66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</row>
    <row r="18" spans="1:66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</row>
    <row r="19" spans="1:66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</row>
    <row r="20" spans="1:66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</row>
    <row r="21" spans="1:66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</row>
    <row r="22" spans="1:66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</row>
    <row r="23" spans="1:66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</row>
    <row r="24" spans="1:66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</row>
    <row r="25" spans="1:66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</row>
    <row r="26" spans="1:66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</row>
    <row r="27" spans="1:66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</row>
    <row r="28" spans="1:66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</row>
    <row r="29" spans="1:66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</row>
    <row r="30" spans="1:66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</row>
    <row r="31" spans="1:66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</row>
    <row r="32" spans="1:66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</row>
    <row r="33" spans="1:66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</row>
    <row r="34" spans="1:66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</row>
    <row r="35" spans="1:66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</row>
    <row r="36" spans="1:66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</row>
    <row r="37" spans="1:66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</row>
    <row r="38" spans="1:66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</row>
    <row r="39" spans="1:66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</row>
    <row r="40" spans="1:66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</row>
    <row r="41" spans="1:66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</row>
    <row r="42" spans="1:66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</row>
    <row r="43" spans="1:66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</row>
    <row r="44" spans="1:66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</row>
    <row r="45" spans="1:66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</row>
    <row r="46" spans="1:66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</row>
    <row r="47" spans="1:66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</row>
    <row r="48" spans="1:66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</row>
    <row r="49" spans="1:66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</row>
    <row r="50" spans="1:66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</row>
    <row r="51" spans="1:66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</row>
    <row r="52" spans="1:66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</row>
    <row r="53" spans="1:66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</row>
    <row r="54" spans="1:66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</row>
    <row r="55" spans="1:66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</row>
    <row r="56" spans="1:66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</row>
    <row r="57" spans="1:66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</row>
    <row r="58" spans="1:66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</row>
    <row r="59" spans="1:66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</row>
    <row r="60" spans="1:66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</row>
    <row r="61" spans="1:66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</row>
    <row r="62" spans="1:66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</row>
    <row r="63" spans="1:66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</row>
    <row r="64" spans="1:66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</row>
    <row r="65" spans="1:66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</row>
    <row r="66" spans="1:66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</row>
    <row r="67" spans="1:66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</row>
    <row r="68" spans="1:66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</row>
    <row r="69" spans="1:66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</row>
    <row r="70" spans="1:66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</row>
    <row r="71" spans="1:66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</row>
    <row r="72" spans="1:66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</row>
    <row r="73" spans="1:66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</row>
    <row r="74" spans="1:66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</row>
    <row r="75" spans="1:66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</row>
    <row r="76" spans="1:66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</row>
    <row r="77" spans="1:66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</row>
    <row r="78" spans="1:66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</row>
    <row r="79" spans="1:66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</row>
    <row r="80" spans="1:66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</row>
    <row r="81" spans="1:66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</row>
    <row r="82" spans="1:66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</row>
    <row r="83" spans="1:66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</row>
    <row r="84" spans="1:66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</row>
    <row r="85" spans="1:66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</row>
    <row r="86" spans="1:66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</row>
    <row r="87" spans="1:66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</row>
    <row r="88" spans="1:66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</row>
    <row r="89" spans="1:66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</row>
    <row r="90" spans="1:66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</row>
    <row r="91" spans="1:66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</row>
    <row r="92" spans="1:66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</row>
    <row r="93" spans="1:66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</row>
    <row r="94" spans="1:66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</row>
    <row r="95" spans="1:66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</row>
    <row r="96" spans="1:66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</row>
    <row r="97" spans="1:66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</row>
    <row r="98" spans="1:66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</row>
    <row r="99" spans="1:66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</row>
    <row r="100" spans="1:66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</row>
    <row r="101" spans="1:66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</row>
    <row r="102" spans="1:66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</row>
    <row r="103" spans="1:66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</row>
    <row r="104" spans="1:66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</row>
    <row r="105" spans="1:66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</row>
    <row r="106" spans="1:66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</row>
    <row r="107" spans="1:66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</row>
    <row r="108" spans="1:66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</row>
    <row r="109" spans="1:66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</row>
    <row r="110" spans="1:66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</row>
    <row r="111" spans="1:66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</row>
    <row r="112" spans="1:66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</row>
    <row r="113" spans="1:66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</row>
    <row r="114" spans="1:66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</row>
    <row r="115" spans="1:66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</row>
    <row r="116" spans="1:66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</row>
    <row r="117" spans="1:66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</row>
    <row r="118" spans="1:66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</row>
    <row r="119" spans="1:66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</row>
    <row r="120" spans="1:66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</row>
    <row r="121" spans="1:66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</row>
    <row r="122" spans="1:66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</row>
    <row r="123" spans="1:66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</row>
    <row r="124" spans="1:66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</row>
    <row r="125" spans="1:66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</row>
    <row r="126" spans="1:66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</row>
    <row r="127" spans="1:66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</row>
    <row r="128" spans="1:66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</row>
    <row r="129" spans="1:66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</row>
    <row r="130" spans="1:66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</row>
    <row r="131" spans="1:66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</row>
    <row r="132" spans="1:66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</row>
    <row r="133" spans="1:66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</row>
    <row r="134" spans="1:66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</row>
    <row r="135" spans="1:66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</row>
    <row r="136" spans="1:66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</row>
    <row r="137" spans="1:66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</row>
    <row r="138" spans="1:66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</row>
    <row r="139" spans="1:66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</row>
    <row r="140" spans="1:66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</row>
    <row r="141" spans="1:66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</row>
    <row r="142" spans="1:66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</row>
    <row r="143" spans="1:66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</row>
    <row r="144" spans="1:66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1994-F0BE-4AE1-8AE0-33C27F0944D4}">
  <dimension ref="A1:AA72"/>
  <sheetViews>
    <sheetView workbookViewId="0">
      <selection activeCell="R27" sqref="R27"/>
    </sheetView>
  </sheetViews>
  <sheetFormatPr defaultRowHeight="14.4"/>
  <cols>
    <col min="5" max="5" width="9.5546875" customWidth="1"/>
    <col min="6" max="6" width="6" customWidth="1"/>
    <col min="8" max="8" width="22.5546875" customWidth="1"/>
    <col min="13" max="13" width="9.88671875" bestFit="1" customWidth="1"/>
    <col min="15" max="15" width="6" customWidth="1"/>
  </cols>
  <sheetData>
    <row r="1" spans="1:27" ht="24" thickBot="1">
      <c r="A1" s="147"/>
      <c r="B1" s="147"/>
      <c r="C1" s="147"/>
      <c r="D1" s="147"/>
      <c r="E1" s="147"/>
      <c r="F1" s="38" t="s">
        <v>18</v>
      </c>
      <c r="G1" s="501" t="s">
        <v>89</v>
      </c>
      <c r="H1" s="501"/>
      <c r="I1" s="501"/>
      <c r="J1" s="501"/>
      <c r="K1" s="501"/>
      <c r="L1" s="501"/>
      <c r="M1" s="501"/>
      <c r="N1" s="501"/>
      <c r="O1" s="501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</row>
    <row r="2" spans="1:27" ht="19.8" thickTop="1" thickBot="1">
      <c r="A2" s="147"/>
      <c r="B2" s="147"/>
      <c r="C2" s="147"/>
      <c r="D2" s="147"/>
      <c r="E2" s="147"/>
      <c r="F2" s="39"/>
      <c r="G2" s="53" t="s">
        <v>59</v>
      </c>
      <c r="H2" s="48"/>
      <c r="I2" s="462" t="s">
        <v>1</v>
      </c>
      <c r="J2" s="463"/>
      <c r="K2" s="445" t="s">
        <v>12</v>
      </c>
      <c r="L2" s="445"/>
      <c r="M2" s="513" t="s">
        <v>6</v>
      </c>
      <c r="N2" s="514"/>
      <c r="O2" s="42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</row>
    <row r="3" spans="1:27" ht="18.600000000000001">
      <c r="A3" s="147"/>
      <c r="B3" s="147"/>
      <c r="C3" s="147"/>
      <c r="D3" s="147"/>
      <c r="E3" s="147"/>
      <c r="F3" s="290">
        <v>1</v>
      </c>
      <c r="G3" s="214" t="s">
        <v>25</v>
      </c>
      <c r="H3" s="215"/>
      <c r="I3" s="509">
        <v>2861</v>
      </c>
      <c r="J3" s="436">
        <v>2861</v>
      </c>
      <c r="K3" s="464">
        <v>143.05000000000001</v>
      </c>
      <c r="L3" s="465">
        <v>143.05000000000001</v>
      </c>
      <c r="M3" s="713">
        <v>28</v>
      </c>
      <c r="N3" s="714">
        <v>28</v>
      </c>
      <c r="O3" s="16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</row>
    <row r="4" spans="1:27" ht="18.600000000000001">
      <c r="A4" s="147"/>
      <c r="B4" s="147"/>
      <c r="C4" s="147"/>
      <c r="D4" s="147"/>
      <c r="E4" s="147"/>
      <c r="F4" s="290">
        <v>2</v>
      </c>
      <c r="G4" s="216" t="s">
        <v>61</v>
      </c>
      <c r="H4" s="217"/>
      <c r="I4" s="437">
        <v>2697</v>
      </c>
      <c r="J4" s="438">
        <v>2697</v>
      </c>
      <c r="K4" s="487">
        <v>134.85</v>
      </c>
      <c r="L4" s="488">
        <v>134.85</v>
      </c>
      <c r="M4" s="505">
        <v>23</v>
      </c>
      <c r="N4" s="506">
        <v>23</v>
      </c>
      <c r="O4" s="1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</row>
    <row r="5" spans="1:27" ht="18.600000000000001">
      <c r="A5" s="147"/>
      <c r="B5" s="147"/>
      <c r="C5" s="147"/>
      <c r="D5" s="147"/>
      <c r="E5" s="147"/>
      <c r="F5" s="290">
        <v>3</v>
      </c>
      <c r="G5" s="216" t="s">
        <v>56</v>
      </c>
      <c r="H5" s="217"/>
      <c r="I5" s="437">
        <v>2736</v>
      </c>
      <c r="J5" s="438">
        <v>2736</v>
      </c>
      <c r="K5" s="487">
        <v>136.80000000000001</v>
      </c>
      <c r="L5" s="488">
        <v>136.80000000000001</v>
      </c>
      <c r="M5" s="503">
        <v>22</v>
      </c>
      <c r="N5" s="504">
        <v>22</v>
      </c>
      <c r="O5" s="1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</row>
    <row r="6" spans="1:27" ht="18.600000000000001">
      <c r="A6" s="147"/>
      <c r="B6" s="147"/>
      <c r="C6" s="147"/>
      <c r="D6" s="147"/>
      <c r="E6" s="147"/>
      <c r="F6" s="290">
        <v>4</v>
      </c>
      <c r="G6" s="216" t="s">
        <v>28</v>
      </c>
      <c r="H6" s="217"/>
      <c r="I6" s="437">
        <v>2708</v>
      </c>
      <c r="J6" s="438">
        <v>2708</v>
      </c>
      <c r="K6" s="487">
        <v>135.4</v>
      </c>
      <c r="L6" s="488">
        <v>135.4</v>
      </c>
      <c r="M6" s="503">
        <v>22</v>
      </c>
      <c r="N6" s="504">
        <v>22</v>
      </c>
      <c r="O6" s="1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</row>
    <row r="7" spans="1:27" ht="18.600000000000001">
      <c r="A7" s="147"/>
      <c r="B7" s="147"/>
      <c r="C7" s="147"/>
      <c r="D7" s="147"/>
      <c r="E7" s="147"/>
      <c r="F7" s="290">
        <v>5</v>
      </c>
      <c r="G7" s="216" t="s">
        <v>27</v>
      </c>
      <c r="H7" s="217"/>
      <c r="I7" s="479">
        <v>2684</v>
      </c>
      <c r="J7" s="480">
        <v>2684</v>
      </c>
      <c r="K7" s="487">
        <v>134.19999999999999</v>
      </c>
      <c r="L7" s="488">
        <v>134.19999999999999</v>
      </c>
      <c r="M7" s="503">
        <v>21</v>
      </c>
      <c r="N7" s="504">
        <v>21</v>
      </c>
      <c r="O7" s="1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</row>
    <row r="8" spans="1:27" ht="18.600000000000001">
      <c r="A8" s="147"/>
      <c r="B8" s="147"/>
      <c r="C8" s="147"/>
      <c r="D8" s="147"/>
      <c r="E8" s="147"/>
      <c r="F8" s="290">
        <v>6</v>
      </c>
      <c r="G8" s="218" t="s">
        <v>30</v>
      </c>
      <c r="H8" s="219"/>
      <c r="I8" s="437">
        <v>2784</v>
      </c>
      <c r="J8" s="438">
        <v>2784</v>
      </c>
      <c r="K8" s="487">
        <v>139.19999999999999</v>
      </c>
      <c r="L8" s="488">
        <v>139.19999999999999</v>
      </c>
      <c r="M8" s="505">
        <v>20</v>
      </c>
      <c r="N8" s="506">
        <v>20</v>
      </c>
      <c r="O8" s="1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</row>
    <row r="9" spans="1:27" ht="18.600000000000001">
      <c r="A9" s="147"/>
      <c r="B9" s="147"/>
      <c r="C9" s="147"/>
      <c r="D9" s="147"/>
      <c r="E9" s="147"/>
      <c r="F9" s="290">
        <v>7</v>
      </c>
      <c r="G9" s="216" t="s">
        <v>86</v>
      </c>
      <c r="H9" s="217"/>
      <c r="I9" s="437">
        <v>2628</v>
      </c>
      <c r="J9" s="438">
        <v>2628</v>
      </c>
      <c r="K9" s="487">
        <v>131.4</v>
      </c>
      <c r="L9" s="488">
        <v>131.4</v>
      </c>
      <c r="M9" s="503">
        <v>16</v>
      </c>
      <c r="N9" s="504">
        <v>16</v>
      </c>
      <c r="O9" s="1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</row>
    <row r="10" spans="1:27" ht="18.600000000000001">
      <c r="A10" s="147"/>
      <c r="B10" s="147"/>
      <c r="C10" s="147"/>
      <c r="D10" s="147"/>
      <c r="E10" s="147"/>
      <c r="F10" s="290">
        <v>8</v>
      </c>
      <c r="G10" s="216" t="s">
        <v>26</v>
      </c>
      <c r="H10" s="217"/>
      <c r="I10" s="439">
        <v>2699</v>
      </c>
      <c r="J10" s="510">
        <v>2699</v>
      </c>
      <c r="K10" s="491">
        <v>134.94999999999999</v>
      </c>
      <c r="L10" s="492">
        <v>134.94999999999999</v>
      </c>
      <c r="M10" s="493">
        <v>15</v>
      </c>
      <c r="N10" s="494">
        <v>15</v>
      </c>
      <c r="O10" s="1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</row>
    <row r="11" spans="1:27" ht="18.600000000000001">
      <c r="A11" s="147"/>
      <c r="B11" s="147"/>
      <c r="C11" s="147"/>
      <c r="D11" s="147"/>
      <c r="E11" s="147"/>
      <c r="F11" s="290">
        <v>9</v>
      </c>
      <c r="G11" s="318" t="s">
        <v>57</v>
      </c>
      <c r="H11" s="319"/>
      <c r="I11" s="497">
        <v>2772</v>
      </c>
      <c r="J11" s="498">
        <v>2772</v>
      </c>
      <c r="K11" s="499">
        <v>138.6</v>
      </c>
      <c r="L11" s="500">
        <v>138.6</v>
      </c>
      <c r="M11" s="715">
        <v>9</v>
      </c>
      <c r="N11" s="716">
        <v>9</v>
      </c>
      <c r="O11" s="1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</row>
    <row r="12" spans="1:27" ht="19.2" thickBot="1">
      <c r="A12" s="147"/>
      <c r="B12" s="147"/>
      <c r="C12" s="147"/>
      <c r="D12" s="147"/>
      <c r="E12" s="147"/>
      <c r="F12" s="290">
        <v>10</v>
      </c>
      <c r="G12" s="220" t="s">
        <v>29</v>
      </c>
      <c r="H12" s="221"/>
      <c r="I12" s="511">
        <v>0</v>
      </c>
      <c r="J12" s="512">
        <v>0</v>
      </c>
      <c r="K12" s="507">
        <v>0</v>
      </c>
      <c r="L12" s="508">
        <v>0</v>
      </c>
      <c r="M12" s="460">
        <v>0</v>
      </c>
      <c r="N12" s="461">
        <v>0</v>
      </c>
      <c r="O12" s="1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</row>
    <row r="13" spans="1:27" ht="19.2" thickBot="1">
      <c r="A13" s="147"/>
      <c r="B13" s="147"/>
      <c r="C13" s="147"/>
      <c r="D13" s="147"/>
      <c r="E13" s="147"/>
      <c r="F13" s="292"/>
      <c r="G13" s="502"/>
      <c r="H13" s="502"/>
      <c r="I13" s="40"/>
      <c r="J13" s="6"/>
      <c r="K13" s="495"/>
      <c r="L13" s="495"/>
      <c r="M13" s="496"/>
      <c r="N13" s="496"/>
      <c r="O13" s="1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</row>
    <row r="14" spans="1:27" ht="19.8" thickTop="1" thickBot="1">
      <c r="A14" s="147"/>
      <c r="B14" s="147"/>
      <c r="C14" s="147"/>
      <c r="D14" s="147"/>
      <c r="E14" s="147"/>
      <c r="F14" s="43"/>
      <c r="G14" s="301" t="s">
        <v>0</v>
      </c>
      <c r="H14" s="47"/>
      <c r="I14" s="481" t="s">
        <v>1</v>
      </c>
      <c r="J14" s="482"/>
      <c r="K14" s="445" t="s">
        <v>12</v>
      </c>
      <c r="L14" s="445"/>
      <c r="M14" s="473" t="s">
        <v>6</v>
      </c>
      <c r="N14" s="474"/>
      <c r="O14" s="42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</row>
    <row r="15" spans="1:27" ht="18.600000000000001">
      <c r="A15" s="147"/>
      <c r="B15" s="147"/>
      <c r="C15" s="147"/>
      <c r="D15" s="147"/>
      <c r="E15" s="147"/>
      <c r="F15" s="290">
        <v>1</v>
      </c>
      <c r="G15" s="222" t="s">
        <v>13</v>
      </c>
      <c r="H15" s="223"/>
      <c r="I15" s="477">
        <v>2572</v>
      </c>
      <c r="J15" s="478">
        <v>2572</v>
      </c>
      <c r="K15" s="452">
        <v>128.6</v>
      </c>
      <c r="L15" s="453">
        <v>128.6</v>
      </c>
      <c r="M15" s="448">
        <v>26</v>
      </c>
      <c r="N15" s="449">
        <v>26</v>
      </c>
      <c r="O15" s="1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</row>
    <row r="16" spans="1:27" ht="18.600000000000001">
      <c r="A16" s="147"/>
      <c r="B16" s="147"/>
      <c r="C16" s="147"/>
      <c r="D16" s="147"/>
      <c r="E16" s="147"/>
      <c r="F16" s="290">
        <v>2</v>
      </c>
      <c r="G16" s="216" t="s">
        <v>32</v>
      </c>
      <c r="H16" s="217"/>
      <c r="I16" s="437">
        <v>2523</v>
      </c>
      <c r="J16" s="438">
        <v>2523</v>
      </c>
      <c r="K16" s="454">
        <v>126.15</v>
      </c>
      <c r="L16" s="455">
        <v>126.15</v>
      </c>
      <c r="M16" s="450">
        <v>25</v>
      </c>
      <c r="N16" s="451">
        <v>25</v>
      </c>
      <c r="O16" s="1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</row>
    <row r="17" spans="1:27" ht="18.600000000000001">
      <c r="A17" s="147"/>
      <c r="B17" s="147"/>
      <c r="C17" s="147"/>
      <c r="D17" s="147"/>
      <c r="E17" s="147"/>
      <c r="F17" s="290">
        <v>3</v>
      </c>
      <c r="G17" s="216" t="s">
        <v>31</v>
      </c>
      <c r="H17" s="217"/>
      <c r="I17" s="437">
        <v>2456</v>
      </c>
      <c r="J17" s="438">
        <v>2456</v>
      </c>
      <c r="K17" s="454">
        <v>122.8</v>
      </c>
      <c r="L17" s="455">
        <v>122.8</v>
      </c>
      <c r="M17" s="450">
        <v>24</v>
      </c>
      <c r="N17" s="451">
        <v>24</v>
      </c>
      <c r="O17" s="1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</row>
    <row r="18" spans="1:27" ht="18.600000000000001">
      <c r="A18" s="147"/>
      <c r="B18" s="147"/>
      <c r="C18" s="147"/>
      <c r="D18" s="147"/>
      <c r="E18" s="147"/>
      <c r="F18" s="290">
        <v>4</v>
      </c>
      <c r="G18" s="216" t="s">
        <v>43</v>
      </c>
      <c r="H18" s="217"/>
      <c r="I18" s="437">
        <v>2417</v>
      </c>
      <c r="J18" s="438">
        <v>2417</v>
      </c>
      <c r="K18" s="454">
        <v>120.85</v>
      </c>
      <c r="L18" s="455">
        <v>120.85</v>
      </c>
      <c r="M18" s="483">
        <v>24</v>
      </c>
      <c r="N18" s="484">
        <v>24</v>
      </c>
      <c r="O18" s="1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</row>
    <row r="19" spans="1:27" ht="18.600000000000001">
      <c r="A19" s="147"/>
      <c r="B19" s="147"/>
      <c r="C19" s="147"/>
      <c r="D19" s="147"/>
      <c r="E19" s="147"/>
      <c r="F19" s="290">
        <v>5</v>
      </c>
      <c r="G19" s="216" t="s">
        <v>68</v>
      </c>
      <c r="H19" s="217"/>
      <c r="I19" s="479">
        <v>2503</v>
      </c>
      <c r="J19" s="480">
        <v>2503</v>
      </c>
      <c r="K19" s="454">
        <v>125.15</v>
      </c>
      <c r="L19" s="455">
        <v>125.15</v>
      </c>
      <c r="M19" s="450">
        <v>24</v>
      </c>
      <c r="N19" s="451">
        <v>24</v>
      </c>
      <c r="O19" s="1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</row>
    <row r="20" spans="1:27" ht="18.600000000000001">
      <c r="A20" s="147"/>
      <c r="B20" s="147"/>
      <c r="C20" s="147"/>
      <c r="D20" s="147"/>
      <c r="E20" s="147"/>
      <c r="F20" s="290">
        <v>6</v>
      </c>
      <c r="G20" s="216" t="s">
        <v>3</v>
      </c>
      <c r="H20" s="217"/>
      <c r="I20" s="479">
        <v>2419</v>
      </c>
      <c r="J20" s="480">
        <v>2419</v>
      </c>
      <c r="K20" s="454">
        <v>120.95</v>
      </c>
      <c r="L20" s="455">
        <v>120.95</v>
      </c>
      <c r="M20" s="450">
        <v>23</v>
      </c>
      <c r="N20" s="451">
        <v>23</v>
      </c>
      <c r="O20" s="1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</row>
    <row r="21" spans="1:27" ht="18.600000000000001">
      <c r="A21" s="147"/>
      <c r="B21" s="147"/>
      <c r="C21" s="147"/>
      <c r="D21" s="147"/>
      <c r="E21" s="147"/>
      <c r="F21" s="290">
        <v>7</v>
      </c>
      <c r="G21" s="216" t="s">
        <v>5</v>
      </c>
      <c r="H21" s="217"/>
      <c r="I21" s="437">
        <v>2309</v>
      </c>
      <c r="J21" s="438">
        <v>2309</v>
      </c>
      <c r="K21" s="454">
        <v>115.45</v>
      </c>
      <c r="L21" s="455">
        <v>115.45</v>
      </c>
      <c r="M21" s="450">
        <v>17</v>
      </c>
      <c r="N21" s="451">
        <v>17</v>
      </c>
      <c r="O21" s="1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</row>
    <row r="22" spans="1:27" ht="18.600000000000001">
      <c r="A22" s="147"/>
      <c r="B22" s="147"/>
      <c r="C22" s="147"/>
      <c r="D22" s="147"/>
      <c r="E22" s="147"/>
      <c r="F22" s="290">
        <v>8</v>
      </c>
      <c r="G22" s="216" t="s">
        <v>24</v>
      </c>
      <c r="H22" s="217"/>
      <c r="I22" s="439">
        <v>2600</v>
      </c>
      <c r="J22" s="470">
        <v>2600</v>
      </c>
      <c r="K22" s="485">
        <v>130</v>
      </c>
      <c r="L22" s="486">
        <v>130</v>
      </c>
      <c r="M22" s="489">
        <v>14</v>
      </c>
      <c r="N22" s="490">
        <v>14</v>
      </c>
      <c r="O22" s="1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</row>
    <row r="23" spans="1:27" ht="18.600000000000001">
      <c r="A23" s="147"/>
      <c r="B23" s="147"/>
      <c r="C23" s="147"/>
      <c r="D23" s="147"/>
      <c r="E23" s="147"/>
      <c r="F23" s="290">
        <v>9</v>
      </c>
      <c r="G23" s="224" t="s">
        <v>42</v>
      </c>
      <c r="H23" s="225"/>
      <c r="I23" s="471">
        <v>0</v>
      </c>
      <c r="J23" s="472">
        <v>0</v>
      </c>
      <c r="K23" s="475">
        <v>0</v>
      </c>
      <c r="L23" s="476">
        <v>0</v>
      </c>
      <c r="M23" s="441">
        <v>0</v>
      </c>
      <c r="N23" s="442">
        <v>0</v>
      </c>
      <c r="O23" s="1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</row>
    <row r="24" spans="1:27" ht="19.2" thickBot="1">
      <c r="A24" s="147"/>
      <c r="B24" s="147"/>
      <c r="C24" s="147"/>
      <c r="D24" s="147"/>
      <c r="E24" s="147"/>
      <c r="F24" s="290">
        <v>10</v>
      </c>
      <c r="G24" s="226" t="s">
        <v>33</v>
      </c>
      <c r="H24" s="227"/>
      <c r="I24" s="456">
        <v>0</v>
      </c>
      <c r="J24" s="457">
        <v>0</v>
      </c>
      <c r="K24" s="458">
        <v>0</v>
      </c>
      <c r="L24" s="459">
        <v>0</v>
      </c>
      <c r="M24" s="460">
        <v>0</v>
      </c>
      <c r="N24" s="461">
        <v>0</v>
      </c>
      <c r="O24" s="1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</row>
    <row r="25" spans="1:27" ht="19.2" thickBot="1">
      <c r="A25" s="147"/>
      <c r="B25" s="147"/>
      <c r="C25" s="147"/>
      <c r="D25" s="147"/>
      <c r="E25" s="147"/>
      <c r="F25" s="290"/>
      <c r="G25" s="5"/>
      <c r="H25" s="5"/>
      <c r="I25" s="4"/>
      <c r="J25" s="6"/>
      <c r="K25" s="11"/>
      <c r="L25" s="6"/>
      <c r="M25" s="43"/>
      <c r="N25" s="4"/>
      <c r="O25" s="1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</row>
    <row r="26" spans="1:27" ht="19.8" thickTop="1" thickBot="1">
      <c r="A26" s="147"/>
      <c r="B26" s="147"/>
      <c r="C26" s="147"/>
      <c r="D26" s="147"/>
      <c r="E26" s="147"/>
      <c r="F26" s="293"/>
      <c r="G26" s="302" t="s">
        <v>7</v>
      </c>
      <c r="H26" s="83"/>
      <c r="I26" s="443" t="s">
        <v>1</v>
      </c>
      <c r="J26" s="444"/>
      <c r="K26" s="445" t="s">
        <v>12</v>
      </c>
      <c r="L26" s="445"/>
      <c r="M26" s="446" t="s">
        <v>6</v>
      </c>
      <c r="N26" s="447"/>
      <c r="O26" s="1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</row>
    <row r="27" spans="1:27" ht="18.600000000000001">
      <c r="A27" s="147"/>
      <c r="B27" s="147"/>
      <c r="C27" s="147"/>
      <c r="D27" s="147"/>
      <c r="E27" s="147"/>
      <c r="F27" s="290">
        <v>1</v>
      </c>
      <c r="G27" s="222" t="s">
        <v>71</v>
      </c>
      <c r="H27" s="228"/>
      <c r="I27" s="435">
        <v>2018</v>
      </c>
      <c r="J27" s="436">
        <v>2018</v>
      </c>
      <c r="K27" s="452">
        <v>100.9</v>
      </c>
      <c r="L27" s="453">
        <v>100.9</v>
      </c>
      <c r="M27" s="448">
        <v>29</v>
      </c>
      <c r="N27" s="449">
        <v>29</v>
      </c>
      <c r="O27" s="1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</row>
    <row r="28" spans="1:27" ht="18.600000000000001">
      <c r="A28" s="147"/>
      <c r="B28" s="147"/>
      <c r="C28" s="147"/>
      <c r="D28" s="147"/>
      <c r="E28" s="147"/>
      <c r="F28" s="290">
        <v>2</v>
      </c>
      <c r="G28" s="216" t="s">
        <v>34</v>
      </c>
      <c r="H28" s="217"/>
      <c r="I28" s="437">
        <v>2238</v>
      </c>
      <c r="J28" s="438">
        <v>2238</v>
      </c>
      <c r="K28" s="454">
        <v>111.9</v>
      </c>
      <c r="L28" s="455">
        <v>111.9</v>
      </c>
      <c r="M28" s="450">
        <v>28</v>
      </c>
      <c r="N28" s="451">
        <v>28</v>
      </c>
      <c r="O28" s="1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</row>
    <row r="29" spans="1:27" ht="18.600000000000001">
      <c r="A29" s="147"/>
      <c r="B29" s="147"/>
      <c r="C29" s="147"/>
      <c r="D29" s="147"/>
      <c r="E29" s="147"/>
      <c r="F29" s="290">
        <v>3</v>
      </c>
      <c r="G29" s="216" t="s">
        <v>41</v>
      </c>
      <c r="H29" s="217"/>
      <c r="I29" s="437">
        <v>2177</v>
      </c>
      <c r="J29" s="438">
        <v>2177</v>
      </c>
      <c r="K29" s="454">
        <v>108.85</v>
      </c>
      <c r="L29" s="455">
        <v>108.85</v>
      </c>
      <c r="M29" s="450">
        <v>26</v>
      </c>
      <c r="N29" s="451">
        <v>26</v>
      </c>
      <c r="O29" s="1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</row>
    <row r="30" spans="1:27" ht="18.600000000000001">
      <c r="A30" s="147"/>
      <c r="B30" s="147"/>
      <c r="C30" s="147"/>
      <c r="D30" s="147"/>
      <c r="E30" s="147"/>
      <c r="F30" s="290">
        <v>4</v>
      </c>
      <c r="G30" s="216" t="s">
        <v>38</v>
      </c>
      <c r="H30" s="217"/>
      <c r="I30" s="437">
        <v>2183</v>
      </c>
      <c r="J30" s="438">
        <v>2183</v>
      </c>
      <c r="K30" s="454">
        <v>109.15</v>
      </c>
      <c r="L30" s="455">
        <v>109.15</v>
      </c>
      <c r="M30" s="450">
        <v>24</v>
      </c>
      <c r="N30" s="451">
        <v>24</v>
      </c>
      <c r="O30" s="1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</row>
    <row r="31" spans="1:27" ht="18.600000000000001">
      <c r="A31" s="147"/>
      <c r="B31" s="147"/>
      <c r="C31" s="147"/>
      <c r="D31" s="147"/>
      <c r="E31" s="147"/>
      <c r="F31" s="290">
        <v>5</v>
      </c>
      <c r="G31" s="216" t="s">
        <v>69</v>
      </c>
      <c r="H31" s="217"/>
      <c r="I31" s="437">
        <v>2069</v>
      </c>
      <c r="J31" s="438">
        <v>2069</v>
      </c>
      <c r="K31" s="431">
        <v>103.45</v>
      </c>
      <c r="L31" s="432">
        <v>103.45</v>
      </c>
      <c r="M31" s="450">
        <v>24</v>
      </c>
      <c r="N31" s="451">
        <v>24</v>
      </c>
      <c r="O31" s="1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</row>
    <row r="32" spans="1:27" ht="18.600000000000001">
      <c r="A32" s="147"/>
      <c r="B32" s="147"/>
      <c r="C32" s="147"/>
      <c r="D32" s="147"/>
      <c r="E32" s="147"/>
      <c r="F32" s="290">
        <v>6</v>
      </c>
      <c r="G32" s="216" t="s">
        <v>62</v>
      </c>
      <c r="H32" s="217"/>
      <c r="I32" s="437">
        <v>2255</v>
      </c>
      <c r="J32" s="438">
        <v>2255</v>
      </c>
      <c r="K32" s="431">
        <v>112.75</v>
      </c>
      <c r="L32" s="432">
        <v>112.75</v>
      </c>
      <c r="M32" s="450">
        <v>23</v>
      </c>
      <c r="N32" s="451">
        <v>23</v>
      </c>
      <c r="O32" s="1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</row>
    <row r="33" spans="1:27" ht="18.600000000000001">
      <c r="A33" s="147"/>
      <c r="B33" s="147"/>
      <c r="C33" s="147"/>
      <c r="D33" s="147"/>
      <c r="E33" s="147"/>
      <c r="F33" s="290">
        <v>7</v>
      </c>
      <c r="G33" s="229" t="s">
        <v>36</v>
      </c>
      <c r="H33" s="230"/>
      <c r="I33" s="439">
        <v>2138</v>
      </c>
      <c r="J33" s="440">
        <v>2138</v>
      </c>
      <c r="K33" s="433">
        <v>106.9</v>
      </c>
      <c r="L33" s="434">
        <v>106.9</v>
      </c>
      <c r="M33" s="466">
        <v>18</v>
      </c>
      <c r="N33" s="467">
        <v>18</v>
      </c>
      <c r="O33" s="1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</row>
    <row r="34" spans="1:27" ht="18.600000000000001">
      <c r="A34" s="147"/>
      <c r="B34" s="147"/>
      <c r="C34" s="147"/>
      <c r="D34" s="147"/>
      <c r="E34" s="147"/>
      <c r="F34" s="290">
        <v>8</v>
      </c>
      <c r="G34" s="216" t="s">
        <v>60</v>
      </c>
      <c r="H34" s="217"/>
      <c r="I34" s="427">
        <v>2154</v>
      </c>
      <c r="J34" s="428">
        <v>2154</v>
      </c>
      <c r="K34" s="417">
        <v>107.7</v>
      </c>
      <c r="L34" s="417">
        <v>107.7</v>
      </c>
      <c r="M34" s="468">
        <v>15</v>
      </c>
      <c r="N34" s="469">
        <v>15</v>
      </c>
      <c r="O34" s="1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</row>
    <row r="35" spans="1:27" ht="18.600000000000001">
      <c r="A35" s="147"/>
      <c r="B35" s="147"/>
      <c r="C35" s="147"/>
      <c r="D35" s="147"/>
      <c r="E35" s="147"/>
      <c r="F35" s="290">
        <v>9</v>
      </c>
      <c r="G35" s="339" t="s">
        <v>37</v>
      </c>
      <c r="H35" s="340"/>
      <c r="I35" s="429">
        <v>873</v>
      </c>
      <c r="J35" s="430">
        <v>873</v>
      </c>
      <c r="K35" s="422">
        <v>87.3</v>
      </c>
      <c r="L35" s="423">
        <v>87.3</v>
      </c>
      <c r="M35" s="424">
        <v>5</v>
      </c>
      <c r="N35" s="425">
        <v>5</v>
      </c>
      <c r="O35" s="1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</row>
    <row r="36" spans="1:27" ht="19.2" thickBot="1">
      <c r="A36" s="147"/>
      <c r="B36" s="147"/>
      <c r="C36" s="147"/>
      <c r="D36" s="147"/>
      <c r="E36" s="147"/>
      <c r="F36" s="290">
        <v>10</v>
      </c>
      <c r="G36" s="220" t="s">
        <v>39</v>
      </c>
      <c r="H36" s="341"/>
      <c r="I36" s="420">
        <v>0</v>
      </c>
      <c r="J36" s="421">
        <v>0</v>
      </c>
      <c r="K36" s="418">
        <v>0</v>
      </c>
      <c r="L36" s="419">
        <v>0</v>
      </c>
      <c r="M36" s="411">
        <v>0</v>
      </c>
      <c r="N36" s="412">
        <v>0</v>
      </c>
      <c r="O36" s="1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</row>
    <row r="37" spans="1:27" ht="18.600000000000001">
      <c r="A37" s="147"/>
      <c r="B37" s="147"/>
      <c r="C37" s="147"/>
      <c r="D37" s="147"/>
      <c r="E37" s="147"/>
      <c r="F37" s="11"/>
      <c r="G37" s="337"/>
      <c r="H37" s="338"/>
      <c r="I37" s="414"/>
      <c r="J37" s="414"/>
      <c r="K37" s="426"/>
      <c r="L37" s="426"/>
      <c r="M37" s="415"/>
      <c r="N37" s="415"/>
      <c r="O37" s="1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</row>
    <row r="38" spans="1:27" ht="18.600000000000001">
      <c r="A38" s="147"/>
      <c r="B38" s="147"/>
      <c r="C38" s="147"/>
      <c r="D38" s="147"/>
      <c r="E38" s="147"/>
      <c r="F38" s="152"/>
      <c r="G38" s="86"/>
      <c r="H38" s="75"/>
      <c r="I38" s="408"/>
      <c r="J38" s="408"/>
      <c r="K38" s="410"/>
      <c r="L38" s="410"/>
      <c r="M38" s="409"/>
      <c r="N38" s="409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</row>
    <row r="39" spans="1:27" ht="18.600000000000001">
      <c r="A39" s="147"/>
      <c r="B39" s="147"/>
      <c r="C39" s="147"/>
      <c r="D39" s="147"/>
      <c r="E39" s="147"/>
      <c r="F39" s="152"/>
      <c r="G39" s="86"/>
      <c r="H39" s="75"/>
      <c r="I39" s="407"/>
      <c r="J39" s="407"/>
      <c r="K39" s="410"/>
      <c r="L39" s="410"/>
      <c r="M39" s="409"/>
      <c r="N39" s="409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</row>
    <row r="40" spans="1:27" ht="18.600000000000001">
      <c r="A40" s="147"/>
      <c r="B40" s="147"/>
      <c r="C40" s="147"/>
      <c r="D40" s="147"/>
      <c r="E40" s="147"/>
      <c r="F40" s="152"/>
      <c r="G40" s="86"/>
      <c r="H40" s="75"/>
      <c r="I40" s="407"/>
      <c r="J40" s="407"/>
      <c r="K40" s="410"/>
      <c r="L40" s="410"/>
      <c r="M40" s="409"/>
      <c r="N40" s="409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</row>
    <row r="41" spans="1:27" ht="18.600000000000001">
      <c r="A41" s="147"/>
      <c r="B41" s="147"/>
      <c r="C41" s="147"/>
      <c r="D41" s="147"/>
      <c r="E41" s="147"/>
      <c r="F41" s="152"/>
      <c r="G41" s="86"/>
      <c r="H41" s="75"/>
      <c r="I41" s="407"/>
      <c r="J41" s="407"/>
      <c r="K41" s="413"/>
      <c r="L41" s="413"/>
      <c r="M41" s="409"/>
      <c r="N41" s="409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</row>
    <row r="42" spans="1:27" ht="18.600000000000001">
      <c r="A42" s="147"/>
      <c r="B42" s="147"/>
      <c r="C42" s="147"/>
      <c r="D42" s="147"/>
      <c r="E42" s="147"/>
      <c r="F42" s="152"/>
      <c r="G42" s="86"/>
      <c r="H42" s="75"/>
      <c r="I42" s="407"/>
      <c r="J42" s="407"/>
      <c r="K42" s="413"/>
      <c r="L42" s="413"/>
      <c r="M42" s="409"/>
      <c r="N42" s="409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</row>
    <row r="43" spans="1:27" ht="18.600000000000001">
      <c r="A43" s="147"/>
      <c r="B43" s="147"/>
      <c r="C43" s="147"/>
      <c r="D43" s="147"/>
      <c r="E43" s="147"/>
      <c r="F43" s="152"/>
      <c r="G43" s="86"/>
      <c r="H43" s="75"/>
      <c r="I43" s="407"/>
      <c r="J43" s="407"/>
      <c r="K43" s="413"/>
      <c r="L43" s="413"/>
      <c r="M43" s="409"/>
      <c r="N43" s="409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</row>
    <row r="44" spans="1:27" ht="18.600000000000001">
      <c r="A44" s="147"/>
      <c r="B44" s="147"/>
      <c r="C44" s="147"/>
      <c r="D44" s="147"/>
      <c r="E44" s="147"/>
      <c r="F44" s="152"/>
      <c r="G44" s="86"/>
      <c r="H44" s="75"/>
      <c r="I44" s="408"/>
      <c r="J44" s="408"/>
      <c r="K44" s="413"/>
      <c r="L44" s="413"/>
      <c r="M44" s="409"/>
      <c r="N44" s="409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</row>
    <row r="45" spans="1:27" ht="18.600000000000001">
      <c r="A45" s="147"/>
      <c r="B45" s="147"/>
      <c r="C45" s="147"/>
      <c r="D45" s="147"/>
      <c r="E45" s="147"/>
      <c r="F45" s="152"/>
      <c r="G45" s="86"/>
      <c r="H45" s="75"/>
      <c r="I45" s="407"/>
      <c r="J45" s="407"/>
      <c r="K45" s="413"/>
      <c r="L45" s="413"/>
      <c r="M45" s="409"/>
      <c r="N45" s="409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</row>
    <row r="46" spans="1:27" ht="18.600000000000001">
      <c r="A46" s="147"/>
      <c r="B46" s="147"/>
      <c r="C46" s="147"/>
      <c r="D46" s="147"/>
      <c r="E46" s="147"/>
      <c r="F46" s="152"/>
      <c r="G46" s="86"/>
      <c r="H46" s="75"/>
      <c r="I46" s="407"/>
      <c r="J46" s="407"/>
      <c r="K46" s="416"/>
      <c r="L46" s="416"/>
      <c r="M46" s="409"/>
      <c r="N46" s="409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</row>
    <row r="47" spans="1:27" ht="18.600000000000001">
      <c r="A47" s="147"/>
      <c r="B47" s="147"/>
      <c r="C47" s="147"/>
      <c r="D47" s="147"/>
      <c r="E47" s="147"/>
      <c r="F47" s="152"/>
      <c r="G47" s="86"/>
      <c r="H47" s="75"/>
      <c r="I47" s="407"/>
      <c r="J47" s="407"/>
      <c r="K47" s="416"/>
      <c r="L47" s="416"/>
      <c r="M47" s="409"/>
      <c r="N47" s="409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</row>
    <row r="48" spans="1:27" ht="18.600000000000001">
      <c r="A48" s="147"/>
      <c r="B48" s="147"/>
      <c r="C48" s="147"/>
      <c r="D48" s="147"/>
      <c r="E48" s="147"/>
      <c r="F48" s="74"/>
      <c r="G48" s="86"/>
      <c r="H48" s="75"/>
      <c r="I48" s="408"/>
      <c r="J48" s="408"/>
      <c r="K48" s="416"/>
      <c r="L48" s="416"/>
      <c r="M48" s="409"/>
      <c r="N48" s="409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</row>
    <row r="49" spans="1:27" ht="18.600000000000001">
      <c r="A49" s="147"/>
      <c r="B49" s="147"/>
      <c r="C49" s="147"/>
      <c r="D49" s="147"/>
      <c r="E49" s="147"/>
      <c r="F49" s="74"/>
      <c r="G49" s="75"/>
      <c r="H49" s="75"/>
      <c r="I49" s="153"/>
      <c r="J49" s="153"/>
      <c r="K49" s="154"/>
      <c r="L49" s="119"/>
      <c r="M49" s="155"/>
      <c r="N49" s="74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</row>
    <row r="50" spans="1:27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</row>
    <row r="51" spans="1:27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</row>
    <row r="52" spans="1:27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</row>
    <row r="53" spans="1:27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</row>
    <row r="54" spans="1:27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</row>
    <row r="55" spans="1:27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</row>
    <row r="56" spans="1:27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</row>
    <row r="57" spans="1:27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</row>
    <row r="58" spans="1:27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</row>
    <row r="59" spans="1:27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</row>
    <row r="60" spans="1:27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</row>
    <row r="61" spans="1:27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</row>
    <row r="62" spans="1:27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</row>
    <row r="63" spans="1:27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</row>
    <row r="64" spans="1:27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</row>
    <row r="65" spans="1:27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</row>
    <row r="66" spans="1:27">
      <c r="A66" s="147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</row>
    <row r="67" spans="1:27">
      <c r="A67" s="147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</row>
    <row r="68" spans="1:27">
      <c r="A68" s="147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</row>
    <row r="69" spans="1:27">
      <c r="A69" s="147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</row>
    <row r="70" spans="1:27">
      <c r="A70" s="147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</row>
    <row r="71" spans="1:27">
      <c r="A71" s="147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</row>
    <row r="72" spans="1:27">
      <c r="A72" s="147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</row>
  </sheetData>
  <mergeCells count="139">
    <mergeCell ref="I11:J11"/>
    <mergeCell ref="K11:L11"/>
    <mergeCell ref="M11:N11"/>
    <mergeCell ref="G1:O1"/>
    <mergeCell ref="G13:H13"/>
    <mergeCell ref="M3:N3"/>
    <mergeCell ref="M4:N4"/>
    <mergeCell ref="M5:N5"/>
    <mergeCell ref="M6:N6"/>
    <mergeCell ref="M7:N7"/>
    <mergeCell ref="M8:N8"/>
    <mergeCell ref="M9:N9"/>
    <mergeCell ref="K12:L12"/>
    <mergeCell ref="I3:J3"/>
    <mergeCell ref="I4:J4"/>
    <mergeCell ref="I5:J5"/>
    <mergeCell ref="I6:J6"/>
    <mergeCell ref="I7:J7"/>
    <mergeCell ref="I8:J8"/>
    <mergeCell ref="I9:J9"/>
    <mergeCell ref="I10:J10"/>
    <mergeCell ref="I12:J12"/>
    <mergeCell ref="K5:L5"/>
    <mergeCell ref="M2:N2"/>
    <mergeCell ref="K4:L4"/>
    <mergeCell ref="K19:L19"/>
    <mergeCell ref="K20:L20"/>
    <mergeCell ref="M21:N21"/>
    <mergeCell ref="M22:N22"/>
    <mergeCell ref="K6:L6"/>
    <mergeCell ref="K7:L7"/>
    <mergeCell ref="K8:L8"/>
    <mergeCell ref="K9:L9"/>
    <mergeCell ref="K10:L10"/>
    <mergeCell ref="M15:N15"/>
    <mergeCell ref="M16:N16"/>
    <mergeCell ref="M17:N17"/>
    <mergeCell ref="M10:N10"/>
    <mergeCell ref="M12:N12"/>
    <mergeCell ref="K13:L13"/>
    <mergeCell ref="M13:N13"/>
    <mergeCell ref="K14:L14"/>
    <mergeCell ref="K16:L16"/>
    <mergeCell ref="K17:L17"/>
    <mergeCell ref="K18:L18"/>
    <mergeCell ref="I2:J2"/>
    <mergeCell ref="K2:L2"/>
    <mergeCell ref="K3:L3"/>
    <mergeCell ref="M32:N32"/>
    <mergeCell ref="M33:N33"/>
    <mergeCell ref="M34:N34"/>
    <mergeCell ref="I22:J22"/>
    <mergeCell ref="I23:J23"/>
    <mergeCell ref="M14:N14"/>
    <mergeCell ref="K23:L23"/>
    <mergeCell ref="I15:J15"/>
    <mergeCell ref="I16:J16"/>
    <mergeCell ref="I17:J17"/>
    <mergeCell ref="I18:J18"/>
    <mergeCell ref="I19:J19"/>
    <mergeCell ref="I20:J20"/>
    <mergeCell ref="I21:J21"/>
    <mergeCell ref="I14:J14"/>
    <mergeCell ref="M18:N18"/>
    <mergeCell ref="M19:N19"/>
    <mergeCell ref="M20:N20"/>
    <mergeCell ref="K21:L21"/>
    <mergeCell ref="K22:L22"/>
    <mergeCell ref="K15:L15"/>
    <mergeCell ref="M23:N23"/>
    <mergeCell ref="I26:J26"/>
    <mergeCell ref="K26:L26"/>
    <mergeCell ref="M26:N26"/>
    <mergeCell ref="M27:N27"/>
    <mergeCell ref="M28:N28"/>
    <mergeCell ref="M29:N29"/>
    <mergeCell ref="M30:N30"/>
    <mergeCell ref="M31:N31"/>
    <mergeCell ref="K27:L27"/>
    <mergeCell ref="K28:L28"/>
    <mergeCell ref="K29:L29"/>
    <mergeCell ref="K30:L30"/>
    <mergeCell ref="K31:L31"/>
    <mergeCell ref="I24:J24"/>
    <mergeCell ref="K24:L24"/>
    <mergeCell ref="M24:N24"/>
    <mergeCell ref="K32:L32"/>
    <mergeCell ref="K33:L33"/>
    <mergeCell ref="I27:J27"/>
    <mergeCell ref="I28:J28"/>
    <mergeCell ref="I29:J29"/>
    <mergeCell ref="I30:J30"/>
    <mergeCell ref="I31:J31"/>
    <mergeCell ref="I32:J32"/>
    <mergeCell ref="K44:L44"/>
    <mergeCell ref="K43:L43"/>
    <mergeCell ref="I33:J33"/>
    <mergeCell ref="M46:N46"/>
    <mergeCell ref="I43:J43"/>
    <mergeCell ref="I44:J44"/>
    <mergeCell ref="I45:J45"/>
    <mergeCell ref="K34:L34"/>
    <mergeCell ref="K36:L36"/>
    <mergeCell ref="I36:J36"/>
    <mergeCell ref="K35:L35"/>
    <mergeCell ref="M35:N35"/>
    <mergeCell ref="K37:L37"/>
    <mergeCell ref="M40:N40"/>
    <mergeCell ref="M41:N41"/>
    <mergeCell ref="M42:N42"/>
    <mergeCell ref="I34:J34"/>
    <mergeCell ref="I35:J35"/>
    <mergeCell ref="M43:N43"/>
    <mergeCell ref="M44:N44"/>
    <mergeCell ref="M45:N45"/>
    <mergeCell ref="I47:J47"/>
    <mergeCell ref="I48:J48"/>
    <mergeCell ref="M47:N47"/>
    <mergeCell ref="M48:N48"/>
    <mergeCell ref="K38:L38"/>
    <mergeCell ref="M38:N38"/>
    <mergeCell ref="M39:N39"/>
    <mergeCell ref="M36:N36"/>
    <mergeCell ref="I38:J38"/>
    <mergeCell ref="I39:J39"/>
    <mergeCell ref="I40:J40"/>
    <mergeCell ref="I41:J41"/>
    <mergeCell ref="I42:J42"/>
    <mergeCell ref="K42:L42"/>
    <mergeCell ref="K41:L41"/>
    <mergeCell ref="K40:L40"/>
    <mergeCell ref="K39:L39"/>
    <mergeCell ref="I37:J37"/>
    <mergeCell ref="M37:N37"/>
    <mergeCell ref="K48:L48"/>
    <mergeCell ref="K47:L47"/>
    <mergeCell ref="K46:L46"/>
    <mergeCell ref="K45:L45"/>
    <mergeCell ref="I46:J4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4FF0-6CF3-47F1-8361-42B8D33D5924}">
  <dimension ref="A1:AL65"/>
  <sheetViews>
    <sheetView workbookViewId="0">
      <selection activeCell="C26" sqref="C26"/>
    </sheetView>
  </sheetViews>
  <sheetFormatPr defaultRowHeight="14.4"/>
  <cols>
    <col min="1" max="1" width="3.109375" customWidth="1"/>
    <col min="2" max="2" width="4.33203125" customWidth="1"/>
    <col min="3" max="3" width="28.88671875" customWidth="1"/>
    <col min="4" max="4" width="8.6640625" customWidth="1"/>
    <col min="5" max="5" width="0.5546875" customWidth="1"/>
    <col min="6" max="6" width="10" customWidth="1"/>
    <col min="7" max="7" width="0.6640625" customWidth="1"/>
    <col min="8" max="31" width="6.5546875" customWidth="1"/>
    <col min="32" max="32" width="7" customWidth="1"/>
  </cols>
  <sheetData>
    <row r="1" spans="1:38" ht="20.399999999999999" thickBot="1">
      <c r="A1" s="1"/>
      <c r="B1" s="33"/>
      <c r="C1" s="34"/>
      <c r="D1" s="35"/>
      <c r="E1" s="35"/>
      <c r="F1" s="36"/>
      <c r="G1" s="36"/>
      <c r="H1" s="515" t="s">
        <v>8</v>
      </c>
      <c r="I1" s="516"/>
      <c r="J1" s="516"/>
      <c r="K1" s="37"/>
      <c r="L1" s="37"/>
      <c r="M1" s="35"/>
      <c r="N1" s="517" t="s">
        <v>9</v>
      </c>
      <c r="O1" s="516"/>
      <c r="P1" s="516"/>
      <c r="Q1" s="37"/>
      <c r="R1" s="37"/>
      <c r="S1" s="35"/>
      <c r="T1" s="515" t="s">
        <v>10</v>
      </c>
      <c r="U1" s="516"/>
      <c r="V1" s="516"/>
      <c r="W1" s="37"/>
      <c r="X1" s="37"/>
      <c r="Y1" s="35"/>
      <c r="Z1" s="515" t="s">
        <v>63</v>
      </c>
      <c r="AA1" s="516"/>
      <c r="AB1" s="516"/>
      <c r="AC1" s="37"/>
      <c r="AD1" s="37"/>
      <c r="AE1" s="1"/>
      <c r="AF1" s="1"/>
      <c r="AG1" s="157"/>
      <c r="AH1" s="157"/>
      <c r="AI1" s="157"/>
      <c r="AJ1" s="157"/>
      <c r="AK1" s="157"/>
      <c r="AL1" s="157"/>
    </row>
    <row r="2" spans="1:38" ht="21.6" thickBot="1">
      <c r="A2" s="1"/>
      <c r="B2" s="2"/>
      <c r="C2" s="50"/>
      <c r="D2" s="233" t="s">
        <v>11</v>
      </c>
      <c r="E2" s="49"/>
      <c r="F2" s="295" t="s">
        <v>16</v>
      </c>
      <c r="G2" s="51"/>
      <c r="H2" s="166">
        <v>1</v>
      </c>
      <c r="I2" s="167">
        <v>2</v>
      </c>
      <c r="J2" s="167">
        <v>3</v>
      </c>
      <c r="K2" s="167">
        <v>4</v>
      </c>
      <c r="L2" s="168">
        <v>5</v>
      </c>
      <c r="M2" s="49"/>
      <c r="N2" s="166">
        <v>6</v>
      </c>
      <c r="O2" s="167">
        <v>7</v>
      </c>
      <c r="P2" s="167">
        <v>8</v>
      </c>
      <c r="Q2" s="167">
        <v>9</v>
      </c>
      <c r="R2" s="168">
        <v>10</v>
      </c>
      <c r="S2" s="49"/>
      <c r="T2" s="166">
        <v>11</v>
      </c>
      <c r="U2" s="167">
        <v>12</v>
      </c>
      <c r="V2" s="167">
        <v>13</v>
      </c>
      <c r="W2" s="167">
        <v>14</v>
      </c>
      <c r="X2" s="168">
        <v>15</v>
      </c>
      <c r="Y2" s="49"/>
      <c r="Z2" s="166">
        <v>16</v>
      </c>
      <c r="AA2" s="167">
        <v>17</v>
      </c>
      <c r="AB2" s="167">
        <v>18</v>
      </c>
      <c r="AC2" s="167">
        <v>19</v>
      </c>
      <c r="AD2" s="168">
        <v>20</v>
      </c>
      <c r="AE2" s="1"/>
      <c r="AF2" s="1"/>
      <c r="AG2" s="157"/>
      <c r="AH2" s="157"/>
      <c r="AI2" s="157"/>
      <c r="AJ2" s="157"/>
      <c r="AK2" s="157"/>
      <c r="AL2" s="157"/>
    </row>
    <row r="3" spans="1:38" ht="18.600000000000001">
      <c r="A3" s="1"/>
      <c r="B3" s="350">
        <v>1</v>
      </c>
      <c r="C3" s="394" t="s">
        <v>25</v>
      </c>
      <c r="D3" s="234">
        <f>SUM(M3+S3+Y3+AE3)</f>
        <v>2861</v>
      </c>
      <c r="E3" s="99"/>
      <c r="F3" s="296">
        <f>SUM(D3)/20</f>
        <v>143.05000000000001</v>
      </c>
      <c r="G3" s="100"/>
      <c r="H3" s="101">
        <v>142</v>
      </c>
      <c r="I3" s="101">
        <v>144</v>
      </c>
      <c r="J3" s="101">
        <v>132</v>
      </c>
      <c r="K3" s="101">
        <v>144</v>
      </c>
      <c r="L3" s="101">
        <v>142</v>
      </c>
      <c r="M3" s="234">
        <f>SUM(H3:L3)</f>
        <v>704</v>
      </c>
      <c r="N3" s="101">
        <v>144</v>
      </c>
      <c r="O3" s="101">
        <v>144</v>
      </c>
      <c r="P3" s="101">
        <v>140</v>
      </c>
      <c r="Q3" s="101">
        <v>147</v>
      </c>
      <c r="R3" s="101">
        <v>148</v>
      </c>
      <c r="S3" s="234">
        <f>SUM(N3:R3)</f>
        <v>723</v>
      </c>
      <c r="T3" s="395">
        <v>140</v>
      </c>
      <c r="U3" s="101">
        <v>152</v>
      </c>
      <c r="V3" s="101">
        <v>144</v>
      </c>
      <c r="W3" s="101">
        <v>146</v>
      </c>
      <c r="X3" s="101">
        <v>146</v>
      </c>
      <c r="Y3" s="234">
        <f>SUM(T3:X3)</f>
        <v>728</v>
      </c>
      <c r="Z3" s="396">
        <v>144</v>
      </c>
      <c r="AA3" s="396">
        <v>141</v>
      </c>
      <c r="AB3" s="396">
        <v>133</v>
      </c>
      <c r="AC3" s="396">
        <v>146</v>
      </c>
      <c r="AD3" s="396">
        <v>142</v>
      </c>
      <c r="AE3" s="237">
        <f>SUM(Z3:AD3)</f>
        <v>706</v>
      </c>
      <c r="AF3" s="1"/>
      <c r="AG3" s="157"/>
      <c r="AH3" s="157"/>
      <c r="AI3" s="157"/>
      <c r="AJ3" s="157"/>
      <c r="AK3" s="157"/>
      <c r="AL3" s="157"/>
    </row>
    <row r="4" spans="1:38" ht="18.600000000000001">
      <c r="A4" s="1"/>
      <c r="B4" s="351">
        <v>2</v>
      </c>
      <c r="C4" s="71" t="s">
        <v>30</v>
      </c>
      <c r="D4" s="235">
        <f>SUM(M4+S4+Y4+AE4)</f>
        <v>2784</v>
      </c>
      <c r="E4" s="75"/>
      <c r="F4" s="297">
        <f>SUM(D4)/20</f>
        <v>139.19999999999999</v>
      </c>
      <c r="G4" s="87"/>
      <c r="H4" s="88">
        <v>127</v>
      </c>
      <c r="I4" s="88">
        <v>148</v>
      </c>
      <c r="J4" s="88">
        <v>144</v>
      </c>
      <c r="K4" s="88">
        <v>129</v>
      </c>
      <c r="L4" s="88">
        <v>144</v>
      </c>
      <c r="M4" s="235">
        <f>SUM(H4:L4)</f>
        <v>692</v>
      </c>
      <c r="N4" s="88">
        <v>110</v>
      </c>
      <c r="O4" s="88">
        <v>131</v>
      </c>
      <c r="P4" s="88">
        <v>140</v>
      </c>
      <c r="Q4" s="88">
        <v>140</v>
      </c>
      <c r="R4" s="88">
        <v>147</v>
      </c>
      <c r="S4" s="235">
        <f>SUM(N4:R4)</f>
        <v>668</v>
      </c>
      <c r="T4" s="88">
        <v>144</v>
      </c>
      <c r="U4" s="88">
        <v>140</v>
      </c>
      <c r="V4" s="88">
        <v>144</v>
      </c>
      <c r="W4" s="88">
        <v>152</v>
      </c>
      <c r="X4" s="88">
        <v>144</v>
      </c>
      <c r="Y4" s="235">
        <f>SUM(T4:X4)</f>
        <v>724</v>
      </c>
      <c r="Z4" s="352">
        <v>148</v>
      </c>
      <c r="AA4" s="352">
        <v>144</v>
      </c>
      <c r="AB4" s="352">
        <v>128</v>
      </c>
      <c r="AC4" s="352">
        <v>140</v>
      </c>
      <c r="AD4" s="352">
        <v>140</v>
      </c>
      <c r="AE4" s="238">
        <f>SUM(Z4:AD4)</f>
        <v>700</v>
      </c>
      <c r="AF4" s="1"/>
      <c r="AG4" s="157"/>
      <c r="AH4" s="157"/>
      <c r="AI4" s="157"/>
      <c r="AJ4" s="157"/>
      <c r="AK4" s="157"/>
      <c r="AL4" s="157"/>
    </row>
    <row r="5" spans="1:38" ht="18.600000000000001">
      <c r="A5" s="1"/>
      <c r="B5" s="351">
        <v>3</v>
      </c>
      <c r="C5" s="145" t="s">
        <v>57</v>
      </c>
      <c r="D5" s="235">
        <f>SUM(M5+S5+Y5+AE5)</f>
        <v>2772</v>
      </c>
      <c r="E5" s="75"/>
      <c r="F5" s="297">
        <f>SUM(D5)/20</f>
        <v>138.6</v>
      </c>
      <c r="G5" s="87"/>
      <c r="H5" s="88">
        <v>148</v>
      </c>
      <c r="I5" s="88">
        <v>148</v>
      </c>
      <c r="J5" s="88">
        <v>130</v>
      </c>
      <c r="K5" s="88">
        <v>142</v>
      </c>
      <c r="L5" s="88">
        <v>140</v>
      </c>
      <c r="M5" s="235">
        <f>SUM(H5:L5)</f>
        <v>708</v>
      </c>
      <c r="N5" s="88">
        <v>128</v>
      </c>
      <c r="O5" s="88">
        <v>137</v>
      </c>
      <c r="P5" s="88">
        <v>143</v>
      </c>
      <c r="Q5" s="88">
        <v>127</v>
      </c>
      <c r="R5" s="88">
        <v>144</v>
      </c>
      <c r="S5" s="235">
        <f>SUM(N5:R5)</f>
        <v>679</v>
      </c>
      <c r="T5" s="149">
        <v>144</v>
      </c>
      <c r="U5" s="88">
        <v>123</v>
      </c>
      <c r="V5" s="88">
        <v>140</v>
      </c>
      <c r="W5" s="88">
        <v>140</v>
      </c>
      <c r="X5" s="88">
        <v>140</v>
      </c>
      <c r="Y5" s="235">
        <f>SUM(T5:X5)</f>
        <v>687</v>
      </c>
      <c r="Z5" s="346">
        <v>148</v>
      </c>
      <c r="AA5" s="346">
        <v>144</v>
      </c>
      <c r="AB5" s="346">
        <v>144</v>
      </c>
      <c r="AC5" s="346">
        <v>133</v>
      </c>
      <c r="AD5" s="346">
        <v>129</v>
      </c>
      <c r="AE5" s="238">
        <f>SUM(Z5:AD5)</f>
        <v>698</v>
      </c>
      <c r="AF5" s="1"/>
      <c r="AG5" s="157"/>
      <c r="AH5" s="157"/>
      <c r="AI5" s="157"/>
      <c r="AJ5" s="157"/>
      <c r="AK5" s="157"/>
      <c r="AL5" s="157"/>
    </row>
    <row r="6" spans="1:38" ht="18.600000000000001">
      <c r="A6" s="1"/>
      <c r="B6" s="351">
        <v>4</v>
      </c>
      <c r="C6" s="145" t="s">
        <v>56</v>
      </c>
      <c r="D6" s="235">
        <f>SUM(M6+S6+Y6+AE6)</f>
        <v>2736</v>
      </c>
      <c r="E6" s="75"/>
      <c r="F6" s="297">
        <f>SUM(D6)/20</f>
        <v>136.80000000000001</v>
      </c>
      <c r="G6" s="87"/>
      <c r="H6" s="88">
        <v>143</v>
      </c>
      <c r="I6" s="88">
        <v>148</v>
      </c>
      <c r="J6" s="88">
        <v>140</v>
      </c>
      <c r="K6" s="88">
        <v>144</v>
      </c>
      <c r="L6" s="88">
        <v>144</v>
      </c>
      <c r="M6" s="235">
        <f>SUM(H6:L6)</f>
        <v>719</v>
      </c>
      <c r="N6" s="88">
        <v>148</v>
      </c>
      <c r="O6" s="88">
        <v>135</v>
      </c>
      <c r="P6" s="88">
        <v>107</v>
      </c>
      <c r="Q6" s="88">
        <v>131</v>
      </c>
      <c r="R6" s="88">
        <v>127</v>
      </c>
      <c r="S6" s="235">
        <f>SUM(N6:R6)</f>
        <v>648</v>
      </c>
      <c r="T6" s="149">
        <v>127</v>
      </c>
      <c r="U6" s="88">
        <v>144</v>
      </c>
      <c r="V6" s="88">
        <v>144</v>
      </c>
      <c r="W6" s="88">
        <v>133</v>
      </c>
      <c r="X6" s="88">
        <v>144</v>
      </c>
      <c r="Y6" s="235">
        <f>SUM(T6:X6)</f>
        <v>692</v>
      </c>
      <c r="Z6" s="346">
        <v>144</v>
      </c>
      <c r="AA6" s="346">
        <v>144</v>
      </c>
      <c r="AB6" s="346">
        <v>126</v>
      </c>
      <c r="AC6" s="346">
        <v>140</v>
      </c>
      <c r="AD6" s="346">
        <v>123</v>
      </c>
      <c r="AE6" s="238">
        <f>SUM(Z6:AD6)</f>
        <v>677</v>
      </c>
      <c r="AF6" s="1"/>
      <c r="AG6" s="157"/>
      <c r="AH6" s="157"/>
      <c r="AI6" s="157"/>
      <c r="AJ6" s="157"/>
      <c r="AK6" s="157"/>
      <c r="AL6" s="157"/>
    </row>
    <row r="7" spans="1:38" ht="18.600000000000001">
      <c r="A7" s="1"/>
      <c r="B7" s="351">
        <v>5</v>
      </c>
      <c r="C7" s="145" t="s">
        <v>28</v>
      </c>
      <c r="D7" s="235">
        <f>SUM(M7+S7+Y7+AE7)</f>
        <v>2708</v>
      </c>
      <c r="E7" s="86">
        <v>2096</v>
      </c>
      <c r="F7" s="297">
        <f>SUM(D7)/20</f>
        <v>135.4</v>
      </c>
      <c r="G7" s="87"/>
      <c r="H7" s="88">
        <v>140</v>
      </c>
      <c r="I7" s="88">
        <v>140</v>
      </c>
      <c r="J7" s="88">
        <v>140</v>
      </c>
      <c r="K7" s="88">
        <v>144</v>
      </c>
      <c r="L7" s="88">
        <v>127</v>
      </c>
      <c r="M7" s="235">
        <f>SUM(H7:L7)</f>
        <v>691</v>
      </c>
      <c r="N7" s="88">
        <v>130</v>
      </c>
      <c r="O7" s="88">
        <v>144</v>
      </c>
      <c r="P7" s="88">
        <v>140</v>
      </c>
      <c r="Q7" s="88">
        <v>123</v>
      </c>
      <c r="R7" s="88">
        <v>140</v>
      </c>
      <c r="S7" s="235">
        <f>SUM(N7:R7)</f>
        <v>677</v>
      </c>
      <c r="T7" s="149">
        <v>140</v>
      </c>
      <c r="U7" s="88">
        <v>144</v>
      </c>
      <c r="V7" s="88">
        <v>124</v>
      </c>
      <c r="W7" s="88">
        <v>131</v>
      </c>
      <c r="X7" s="88">
        <v>145</v>
      </c>
      <c r="Y7" s="235">
        <f>SUM(T7:X7)</f>
        <v>684</v>
      </c>
      <c r="Z7" s="346">
        <v>128</v>
      </c>
      <c r="AA7" s="346">
        <v>140</v>
      </c>
      <c r="AB7" s="346">
        <v>146</v>
      </c>
      <c r="AC7" s="346">
        <v>116</v>
      </c>
      <c r="AD7" s="346">
        <v>126</v>
      </c>
      <c r="AE7" s="238">
        <f>SUM(Z7:AD7)</f>
        <v>656</v>
      </c>
      <c r="AF7" s="1"/>
      <c r="AG7" s="157"/>
      <c r="AH7" s="157"/>
      <c r="AI7" s="157"/>
      <c r="AJ7" s="157"/>
      <c r="AK7" s="157"/>
      <c r="AL7" s="157"/>
    </row>
    <row r="8" spans="1:38" ht="18.600000000000001">
      <c r="A8" s="1"/>
      <c r="B8" s="351">
        <v>6</v>
      </c>
      <c r="C8" s="145" t="s">
        <v>26</v>
      </c>
      <c r="D8" s="235">
        <f>SUM(M8+S8+Y8+AE8)</f>
        <v>2699</v>
      </c>
      <c r="E8" s="86">
        <v>2149</v>
      </c>
      <c r="F8" s="297">
        <f>SUM(D8)/20</f>
        <v>134.94999999999999</v>
      </c>
      <c r="G8" s="87"/>
      <c r="H8" s="88">
        <v>127</v>
      </c>
      <c r="I8" s="88">
        <v>132</v>
      </c>
      <c r="J8" s="88">
        <v>148</v>
      </c>
      <c r="K8" s="88">
        <v>148</v>
      </c>
      <c r="L8" s="88">
        <v>112</v>
      </c>
      <c r="M8" s="235">
        <f>SUM(H8:L8)</f>
        <v>667</v>
      </c>
      <c r="N8" s="88">
        <v>148</v>
      </c>
      <c r="O8" s="88">
        <v>148</v>
      </c>
      <c r="P8" s="88">
        <v>140</v>
      </c>
      <c r="Q8" s="88">
        <v>129</v>
      </c>
      <c r="R8" s="88">
        <v>125</v>
      </c>
      <c r="S8" s="235">
        <f>SUM(N8:R8)</f>
        <v>690</v>
      </c>
      <c r="T8" s="149">
        <v>121</v>
      </c>
      <c r="U8" s="88">
        <v>128</v>
      </c>
      <c r="V8" s="88">
        <v>144</v>
      </c>
      <c r="W8" s="88">
        <v>140</v>
      </c>
      <c r="X8" s="88">
        <v>140</v>
      </c>
      <c r="Y8" s="235">
        <f>SUM(T8:X8)</f>
        <v>673</v>
      </c>
      <c r="Z8" s="346">
        <v>129</v>
      </c>
      <c r="AA8" s="346">
        <v>122</v>
      </c>
      <c r="AB8" s="346">
        <v>140</v>
      </c>
      <c r="AC8" s="346">
        <v>134</v>
      </c>
      <c r="AD8" s="346">
        <v>144</v>
      </c>
      <c r="AE8" s="238">
        <f>SUM(Z8:AD8)</f>
        <v>669</v>
      </c>
      <c r="AF8" s="1"/>
      <c r="AG8" s="157"/>
      <c r="AH8" s="157"/>
      <c r="AI8" s="157"/>
      <c r="AJ8" s="157"/>
      <c r="AK8" s="157"/>
      <c r="AL8" s="157"/>
    </row>
    <row r="9" spans="1:38" ht="18.600000000000001">
      <c r="A9" s="1"/>
      <c r="B9" s="351">
        <v>7</v>
      </c>
      <c r="C9" s="71" t="s">
        <v>61</v>
      </c>
      <c r="D9" s="235">
        <f>SUM(M9+S9+Y9+AE9)</f>
        <v>2697</v>
      </c>
      <c r="E9" s="75"/>
      <c r="F9" s="297">
        <f>SUM(D9)/20</f>
        <v>134.85</v>
      </c>
      <c r="G9" s="87"/>
      <c r="H9" s="88">
        <v>144</v>
      </c>
      <c r="I9" s="88">
        <v>131</v>
      </c>
      <c r="J9" s="88">
        <v>130</v>
      </c>
      <c r="K9" s="88">
        <v>129</v>
      </c>
      <c r="L9" s="88">
        <v>142</v>
      </c>
      <c r="M9" s="235">
        <f>SUM(H9:L9)</f>
        <v>676</v>
      </c>
      <c r="N9" s="88">
        <v>142</v>
      </c>
      <c r="O9" s="88">
        <v>132</v>
      </c>
      <c r="P9" s="88">
        <v>144</v>
      </c>
      <c r="Q9" s="88">
        <v>140</v>
      </c>
      <c r="R9" s="88">
        <v>127</v>
      </c>
      <c r="S9" s="235">
        <f>SUM(N9:R9)</f>
        <v>685</v>
      </c>
      <c r="T9" s="88">
        <v>124</v>
      </c>
      <c r="U9" s="88">
        <v>124</v>
      </c>
      <c r="V9" s="88">
        <v>127</v>
      </c>
      <c r="W9" s="88">
        <v>146</v>
      </c>
      <c r="X9" s="88">
        <v>142</v>
      </c>
      <c r="Y9" s="235">
        <f>SUM(T9:X9)</f>
        <v>663</v>
      </c>
      <c r="Z9" s="88">
        <v>127</v>
      </c>
      <c r="AA9" s="88">
        <v>140</v>
      </c>
      <c r="AB9" s="88">
        <v>140</v>
      </c>
      <c r="AC9" s="88">
        <v>126</v>
      </c>
      <c r="AD9" s="88">
        <v>140</v>
      </c>
      <c r="AE9" s="238">
        <f>SUM(Z9:AD9)</f>
        <v>673</v>
      </c>
      <c r="AF9" s="1"/>
      <c r="AG9" s="157"/>
      <c r="AH9" s="157"/>
      <c r="AI9" s="157"/>
      <c r="AJ9" s="157"/>
      <c r="AK9" s="157"/>
      <c r="AL9" s="157"/>
    </row>
    <row r="10" spans="1:38" ht="18.600000000000001">
      <c r="A10" s="1"/>
      <c r="B10" s="351">
        <v>8</v>
      </c>
      <c r="C10" s="145" t="s">
        <v>27</v>
      </c>
      <c r="D10" s="235">
        <f>SUM(M10+S10+Y10+AE10)</f>
        <v>2684</v>
      </c>
      <c r="E10" s="75"/>
      <c r="F10" s="297">
        <f>SUM(D10)/20</f>
        <v>134.19999999999999</v>
      </c>
      <c r="G10" s="87"/>
      <c r="H10" s="88">
        <v>128</v>
      </c>
      <c r="I10" s="88">
        <v>144</v>
      </c>
      <c r="J10" s="88">
        <v>142</v>
      </c>
      <c r="K10" s="88">
        <v>116</v>
      </c>
      <c r="L10" s="88">
        <v>127</v>
      </c>
      <c r="M10" s="235">
        <f>SUM(H10:L10)</f>
        <v>657</v>
      </c>
      <c r="N10" s="88">
        <v>140</v>
      </c>
      <c r="O10" s="88">
        <v>133</v>
      </c>
      <c r="P10" s="88">
        <v>142</v>
      </c>
      <c r="Q10" s="88">
        <v>148</v>
      </c>
      <c r="R10" s="88">
        <v>140</v>
      </c>
      <c r="S10" s="235">
        <f>SUM(N10:R10)</f>
        <v>703</v>
      </c>
      <c r="T10" s="88">
        <v>124</v>
      </c>
      <c r="U10" s="88">
        <v>125</v>
      </c>
      <c r="V10" s="88">
        <v>140</v>
      </c>
      <c r="W10" s="88">
        <v>128</v>
      </c>
      <c r="X10" s="88">
        <v>125</v>
      </c>
      <c r="Y10" s="235">
        <f>SUM(T10:X10)</f>
        <v>642</v>
      </c>
      <c r="Z10" s="346">
        <v>140</v>
      </c>
      <c r="AA10" s="346">
        <v>128</v>
      </c>
      <c r="AB10" s="346">
        <v>126</v>
      </c>
      <c r="AC10" s="346">
        <v>144</v>
      </c>
      <c r="AD10" s="346">
        <v>144</v>
      </c>
      <c r="AE10" s="238">
        <f>SUM(Z10:AD10)</f>
        <v>682</v>
      </c>
      <c r="AF10" s="1"/>
      <c r="AG10" s="157"/>
      <c r="AH10" s="157"/>
      <c r="AI10" s="157"/>
      <c r="AJ10" s="157"/>
      <c r="AK10" s="157"/>
      <c r="AL10" s="157"/>
    </row>
    <row r="11" spans="1:38" ht="18.600000000000001">
      <c r="A11" s="1"/>
      <c r="B11" s="351">
        <v>9</v>
      </c>
      <c r="C11" s="145" t="s">
        <v>86</v>
      </c>
      <c r="D11" s="235">
        <f>SUM(M11+S11+Y11+AE11)</f>
        <v>2628</v>
      </c>
      <c r="E11" s="75"/>
      <c r="F11" s="297">
        <f>SUM(D11)/20</f>
        <v>131.4</v>
      </c>
      <c r="G11" s="87"/>
      <c r="H11" s="88">
        <v>116</v>
      </c>
      <c r="I11" s="88">
        <v>140</v>
      </c>
      <c r="J11" s="88">
        <v>119</v>
      </c>
      <c r="K11" s="88">
        <v>132</v>
      </c>
      <c r="L11" s="88">
        <v>110</v>
      </c>
      <c r="M11" s="235">
        <f>SUM(H11:L11)</f>
        <v>617</v>
      </c>
      <c r="N11" s="88">
        <v>144</v>
      </c>
      <c r="O11" s="88">
        <v>112</v>
      </c>
      <c r="P11" s="88">
        <v>142</v>
      </c>
      <c r="Q11" s="88">
        <v>125</v>
      </c>
      <c r="R11" s="88">
        <v>140</v>
      </c>
      <c r="S11" s="235">
        <f>SUM(N11:R11)</f>
        <v>663</v>
      </c>
      <c r="T11" s="149">
        <v>128</v>
      </c>
      <c r="U11" s="88">
        <v>140</v>
      </c>
      <c r="V11" s="88">
        <v>140</v>
      </c>
      <c r="W11" s="88">
        <v>140</v>
      </c>
      <c r="X11" s="88">
        <v>148</v>
      </c>
      <c r="Y11" s="235">
        <f>SUM(T11:X11)</f>
        <v>696</v>
      </c>
      <c r="Z11" s="346">
        <v>140</v>
      </c>
      <c r="AA11" s="346">
        <v>124</v>
      </c>
      <c r="AB11" s="346">
        <v>108</v>
      </c>
      <c r="AC11" s="346">
        <v>140</v>
      </c>
      <c r="AD11" s="346">
        <v>140</v>
      </c>
      <c r="AE11" s="238">
        <f>SUM(Z11:AD11)</f>
        <v>652</v>
      </c>
      <c r="AF11" s="1"/>
      <c r="AG11" s="157"/>
      <c r="AH11" s="157"/>
      <c r="AI11" s="157"/>
      <c r="AJ11" s="157"/>
      <c r="AK11" s="157"/>
      <c r="AL11" s="157"/>
    </row>
    <row r="12" spans="1:38" ht="18.600000000000001">
      <c r="A12" s="1"/>
      <c r="B12" s="351">
        <v>10</v>
      </c>
      <c r="C12" s="145" t="s">
        <v>24</v>
      </c>
      <c r="D12" s="235">
        <f>SUM(M12+S12+Y12+AE12)</f>
        <v>2600</v>
      </c>
      <c r="E12" s="86">
        <v>2203</v>
      </c>
      <c r="F12" s="297">
        <f>SUM(D12)/20</f>
        <v>130</v>
      </c>
      <c r="G12" s="87"/>
      <c r="H12" s="88">
        <v>140</v>
      </c>
      <c r="I12" s="88">
        <v>126</v>
      </c>
      <c r="J12" s="88">
        <v>128</v>
      </c>
      <c r="K12" s="88">
        <v>120</v>
      </c>
      <c r="L12" s="88">
        <v>129</v>
      </c>
      <c r="M12" s="235">
        <f>SUM(H12:L12)</f>
        <v>643</v>
      </c>
      <c r="N12" s="88">
        <v>125</v>
      </c>
      <c r="O12" s="88">
        <v>110</v>
      </c>
      <c r="P12" s="88">
        <v>142</v>
      </c>
      <c r="Q12" s="88">
        <v>128</v>
      </c>
      <c r="R12" s="88">
        <v>127</v>
      </c>
      <c r="S12" s="235">
        <f>SUM(N12:R12)</f>
        <v>632</v>
      </c>
      <c r="T12" s="149">
        <v>114</v>
      </c>
      <c r="U12" s="88">
        <v>140</v>
      </c>
      <c r="V12" s="88">
        <v>131</v>
      </c>
      <c r="W12" s="88">
        <v>140</v>
      </c>
      <c r="X12" s="88">
        <v>143</v>
      </c>
      <c r="Y12" s="235">
        <f>SUM(T12:X12)</f>
        <v>668</v>
      </c>
      <c r="Z12" s="346">
        <v>140</v>
      </c>
      <c r="AA12" s="346">
        <v>140</v>
      </c>
      <c r="AB12" s="346">
        <v>127</v>
      </c>
      <c r="AC12" s="346">
        <v>126</v>
      </c>
      <c r="AD12" s="346">
        <v>124</v>
      </c>
      <c r="AE12" s="238">
        <f>SUM(Z12:AD12)</f>
        <v>657</v>
      </c>
      <c r="AF12" s="1"/>
      <c r="AG12" s="157"/>
      <c r="AH12" s="157"/>
      <c r="AI12" s="157"/>
      <c r="AJ12" s="157"/>
      <c r="AK12" s="157"/>
      <c r="AL12" s="157"/>
    </row>
    <row r="13" spans="1:38" ht="18.600000000000001">
      <c r="A13" s="1"/>
      <c r="B13" s="351">
        <v>11</v>
      </c>
      <c r="C13" s="145" t="s">
        <v>13</v>
      </c>
      <c r="D13" s="235">
        <f>SUM(M13+S13+Y13+AE13)</f>
        <v>2572</v>
      </c>
      <c r="E13" s="75"/>
      <c r="F13" s="297">
        <f>SUM(D13)/20</f>
        <v>128.6</v>
      </c>
      <c r="G13" s="87"/>
      <c r="H13" s="88">
        <v>126</v>
      </c>
      <c r="I13" s="88">
        <v>144</v>
      </c>
      <c r="J13" s="88">
        <v>142</v>
      </c>
      <c r="K13" s="88">
        <v>103</v>
      </c>
      <c r="L13" s="88">
        <v>127</v>
      </c>
      <c r="M13" s="235">
        <f>SUM(H13:L13)</f>
        <v>642</v>
      </c>
      <c r="N13" s="88">
        <v>90</v>
      </c>
      <c r="O13" s="88">
        <v>126</v>
      </c>
      <c r="P13" s="88">
        <v>125</v>
      </c>
      <c r="Q13" s="88">
        <v>123</v>
      </c>
      <c r="R13" s="88">
        <v>140</v>
      </c>
      <c r="S13" s="235">
        <f>SUM(N13:R13)</f>
        <v>604</v>
      </c>
      <c r="T13" s="149">
        <v>128</v>
      </c>
      <c r="U13" s="88">
        <v>124</v>
      </c>
      <c r="V13" s="88">
        <v>129</v>
      </c>
      <c r="W13" s="88">
        <v>131</v>
      </c>
      <c r="X13" s="88">
        <v>144</v>
      </c>
      <c r="Y13" s="235">
        <f>SUM(T13:X13)</f>
        <v>656</v>
      </c>
      <c r="Z13" s="346">
        <v>102</v>
      </c>
      <c r="AA13" s="346">
        <v>144</v>
      </c>
      <c r="AB13" s="346">
        <v>140</v>
      </c>
      <c r="AC13" s="346">
        <v>144</v>
      </c>
      <c r="AD13" s="346">
        <v>140</v>
      </c>
      <c r="AE13" s="238">
        <f>SUM(Z13:AD13)</f>
        <v>670</v>
      </c>
      <c r="AF13" s="1"/>
      <c r="AG13" s="157"/>
      <c r="AH13" s="157"/>
      <c r="AI13" s="157"/>
      <c r="AJ13" s="157"/>
      <c r="AK13" s="157"/>
      <c r="AL13" s="157"/>
    </row>
    <row r="14" spans="1:38" ht="18.600000000000001">
      <c r="A14" s="1"/>
      <c r="B14" s="351">
        <v>12</v>
      </c>
      <c r="C14" s="145" t="s">
        <v>32</v>
      </c>
      <c r="D14" s="235">
        <f>SUM(M14+S14+Y14+AE14)</f>
        <v>2523</v>
      </c>
      <c r="E14" s="86">
        <v>2301</v>
      </c>
      <c r="F14" s="297">
        <f>SUM(D14)/20</f>
        <v>126.15</v>
      </c>
      <c r="G14" s="87"/>
      <c r="H14" s="88">
        <v>126</v>
      </c>
      <c r="I14" s="88">
        <v>140</v>
      </c>
      <c r="J14" s="88">
        <v>124</v>
      </c>
      <c r="K14" s="88">
        <v>140</v>
      </c>
      <c r="L14" s="88">
        <v>122</v>
      </c>
      <c r="M14" s="235">
        <f>SUM(H14:L14)</f>
        <v>652</v>
      </c>
      <c r="N14" s="88">
        <v>124</v>
      </c>
      <c r="O14" s="88">
        <v>107</v>
      </c>
      <c r="P14" s="88">
        <v>123</v>
      </c>
      <c r="Q14" s="88">
        <v>120</v>
      </c>
      <c r="R14" s="88">
        <v>126</v>
      </c>
      <c r="S14" s="235">
        <f>SUM(N14:R14)</f>
        <v>600</v>
      </c>
      <c r="T14" s="88">
        <v>114</v>
      </c>
      <c r="U14" s="88">
        <v>113</v>
      </c>
      <c r="V14" s="88">
        <v>140</v>
      </c>
      <c r="W14" s="88">
        <v>129</v>
      </c>
      <c r="X14" s="88">
        <v>148</v>
      </c>
      <c r="Y14" s="235">
        <f>SUM(T14:X14)</f>
        <v>644</v>
      </c>
      <c r="Z14" s="346">
        <v>144</v>
      </c>
      <c r="AA14" s="346">
        <v>124</v>
      </c>
      <c r="AB14" s="346">
        <v>109</v>
      </c>
      <c r="AC14" s="346">
        <v>127</v>
      </c>
      <c r="AD14" s="346">
        <v>123</v>
      </c>
      <c r="AE14" s="238">
        <f>SUM(Z14:AD14)</f>
        <v>627</v>
      </c>
      <c r="AF14" s="1"/>
      <c r="AG14" s="157"/>
      <c r="AH14" s="157"/>
      <c r="AI14" s="157"/>
      <c r="AJ14" s="157"/>
      <c r="AK14" s="157"/>
      <c r="AL14" s="157"/>
    </row>
    <row r="15" spans="1:38" ht="18.600000000000001">
      <c r="A15" s="1"/>
      <c r="B15" s="351">
        <v>13</v>
      </c>
      <c r="C15" s="145" t="s">
        <v>68</v>
      </c>
      <c r="D15" s="235">
        <f>SUM(M15+S15+Y15+AE15)</f>
        <v>2503</v>
      </c>
      <c r="E15" s="75"/>
      <c r="F15" s="297">
        <f>SUM(D15)/20</f>
        <v>125.15</v>
      </c>
      <c r="G15" s="87"/>
      <c r="H15" s="88">
        <v>130</v>
      </c>
      <c r="I15" s="88">
        <v>126</v>
      </c>
      <c r="J15" s="88">
        <v>125</v>
      </c>
      <c r="K15" s="88">
        <v>142</v>
      </c>
      <c r="L15" s="88">
        <v>106</v>
      </c>
      <c r="M15" s="235">
        <f>SUM(H15:L15)</f>
        <v>629</v>
      </c>
      <c r="N15" s="88">
        <v>124</v>
      </c>
      <c r="O15" s="88">
        <v>114</v>
      </c>
      <c r="P15" s="88">
        <v>127</v>
      </c>
      <c r="Q15" s="88">
        <v>123</v>
      </c>
      <c r="R15" s="88">
        <v>125</v>
      </c>
      <c r="S15" s="235">
        <f>SUM(N15:R15)</f>
        <v>613</v>
      </c>
      <c r="T15" s="149">
        <v>115</v>
      </c>
      <c r="U15" s="149">
        <v>140</v>
      </c>
      <c r="V15" s="149">
        <v>127</v>
      </c>
      <c r="W15" s="149">
        <v>129</v>
      </c>
      <c r="X15" s="88">
        <v>120</v>
      </c>
      <c r="Y15" s="235">
        <f>SUM(T15:X15)</f>
        <v>631</v>
      </c>
      <c r="Z15" s="346">
        <v>106</v>
      </c>
      <c r="AA15" s="346">
        <v>120</v>
      </c>
      <c r="AB15" s="346">
        <v>144</v>
      </c>
      <c r="AC15" s="346">
        <v>130</v>
      </c>
      <c r="AD15" s="346">
        <v>130</v>
      </c>
      <c r="AE15" s="238">
        <f>SUM(Z15:AD15)</f>
        <v>630</v>
      </c>
      <c r="AF15" s="1"/>
      <c r="AG15" s="157"/>
      <c r="AH15" s="157"/>
      <c r="AI15" s="157"/>
      <c r="AJ15" s="157"/>
      <c r="AK15" s="157"/>
      <c r="AL15" s="157"/>
    </row>
    <row r="16" spans="1:38" ht="18.600000000000001">
      <c r="A16" s="1"/>
      <c r="B16" s="351">
        <v>14</v>
      </c>
      <c r="C16" s="145" t="s">
        <v>31</v>
      </c>
      <c r="D16" s="235">
        <f>SUM(M16+S16+Y16+AE16)</f>
        <v>2456</v>
      </c>
      <c r="E16" s="75"/>
      <c r="F16" s="297">
        <f>SUM(D16)/20</f>
        <v>122.8</v>
      </c>
      <c r="G16" s="87"/>
      <c r="H16" s="88">
        <v>126</v>
      </c>
      <c r="I16" s="88">
        <v>125</v>
      </c>
      <c r="J16" s="88">
        <v>108</v>
      </c>
      <c r="K16" s="88">
        <v>122</v>
      </c>
      <c r="L16" s="88">
        <v>126</v>
      </c>
      <c r="M16" s="235">
        <f>SUM(H16:L16)</f>
        <v>607</v>
      </c>
      <c r="N16" s="88">
        <v>142</v>
      </c>
      <c r="O16" s="88">
        <v>142</v>
      </c>
      <c r="P16" s="88">
        <v>124</v>
      </c>
      <c r="Q16" s="88">
        <v>105</v>
      </c>
      <c r="R16" s="88">
        <v>109</v>
      </c>
      <c r="S16" s="235">
        <f>SUM(N16:R16)</f>
        <v>622</v>
      </c>
      <c r="T16" s="88">
        <v>128</v>
      </c>
      <c r="U16" s="88">
        <v>104</v>
      </c>
      <c r="V16" s="88">
        <v>122</v>
      </c>
      <c r="W16" s="88">
        <v>127</v>
      </c>
      <c r="X16" s="88">
        <v>129</v>
      </c>
      <c r="Y16" s="235">
        <f>SUM(T16:X16)</f>
        <v>610</v>
      </c>
      <c r="Z16" s="346">
        <v>142</v>
      </c>
      <c r="AA16" s="346">
        <v>129</v>
      </c>
      <c r="AB16" s="346">
        <v>126</v>
      </c>
      <c r="AC16" s="346">
        <v>111</v>
      </c>
      <c r="AD16" s="346">
        <v>109</v>
      </c>
      <c r="AE16" s="238">
        <f>SUM(Z16:AD16)</f>
        <v>617</v>
      </c>
      <c r="AF16" s="1"/>
      <c r="AG16" s="157"/>
      <c r="AH16" s="157"/>
      <c r="AI16" s="157"/>
      <c r="AJ16" s="157"/>
      <c r="AK16" s="157"/>
      <c r="AL16" s="157"/>
    </row>
    <row r="17" spans="1:38" ht="18.600000000000001">
      <c r="A17" s="1"/>
      <c r="B17" s="351">
        <v>15</v>
      </c>
      <c r="C17" s="71" t="s">
        <v>3</v>
      </c>
      <c r="D17" s="235">
        <f>SUM(M17+S17+Y17+AE17)</f>
        <v>2419</v>
      </c>
      <c r="E17" s="75"/>
      <c r="F17" s="297">
        <f>SUM(D17)/20</f>
        <v>120.95</v>
      </c>
      <c r="G17" s="87"/>
      <c r="H17" s="88">
        <v>125</v>
      </c>
      <c r="I17" s="88">
        <v>110</v>
      </c>
      <c r="J17" s="88">
        <v>130</v>
      </c>
      <c r="K17" s="88">
        <v>140</v>
      </c>
      <c r="L17" s="88">
        <v>115</v>
      </c>
      <c r="M17" s="235">
        <f>SUM(H17:L17)</f>
        <v>620</v>
      </c>
      <c r="N17" s="88">
        <v>112</v>
      </c>
      <c r="O17" s="88">
        <v>124</v>
      </c>
      <c r="P17" s="88">
        <v>120</v>
      </c>
      <c r="Q17" s="88">
        <v>122</v>
      </c>
      <c r="R17" s="88">
        <v>107</v>
      </c>
      <c r="S17" s="235">
        <f>SUM(N17:R17)</f>
        <v>585</v>
      </c>
      <c r="T17" s="88">
        <v>112</v>
      </c>
      <c r="U17" s="88">
        <v>130</v>
      </c>
      <c r="V17" s="88">
        <v>111</v>
      </c>
      <c r="W17" s="88">
        <v>124</v>
      </c>
      <c r="X17" s="88">
        <v>121</v>
      </c>
      <c r="Y17" s="235">
        <f>SUM(T17:X17)</f>
        <v>598</v>
      </c>
      <c r="Z17" s="352">
        <v>127</v>
      </c>
      <c r="AA17" s="352">
        <v>126</v>
      </c>
      <c r="AB17" s="352">
        <v>126</v>
      </c>
      <c r="AC17" s="352">
        <v>112</v>
      </c>
      <c r="AD17" s="352">
        <v>125</v>
      </c>
      <c r="AE17" s="238">
        <f>SUM(Z17:AD17)</f>
        <v>616</v>
      </c>
      <c r="AF17" s="1"/>
      <c r="AG17" s="157"/>
      <c r="AH17" s="157"/>
      <c r="AI17" s="157"/>
      <c r="AJ17" s="157"/>
      <c r="AK17" s="157"/>
      <c r="AL17" s="157"/>
    </row>
    <row r="18" spans="1:38" ht="18.600000000000001">
      <c r="A18" s="1"/>
      <c r="B18" s="351">
        <v>16</v>
      </c>
      <c r="C18" s="145" t="s">
        <v>35</v>
      </c>
      <c r="D18" s="235">
        <f>SUM(M18+S18+Y18+AE18)</f>
        <v>2417</v>
      </c>
      <c r="E18" s="75"/>
      <c r="F18" s="297">
        <f>SUM(D18)/20</f>
        <v>120.85</v>
      </c>
      <c r="G18" s="87"/>
      <c r="H18" s="88">
        <v>109</v>
      </c>
      <c r="I18" s="88">
        <v>126</v>
      </c>
      <c r="J18" s="88">
        <v>126</v>
      </c>
      <c r="K18" s="88">
        <v>120</v>
      </c>
      <c r="L18" s="88">
        <v>107</v>
      </c>
      <c r="M18" s="235">
        <f>SUM(H18:L18)</f>
        <v>588</v>
      </c>
      <c r="N18" s="88">
        <v>140</v>
      </c>
      <c r="O18" s="88">
        <v>124</v>
      </c>
      <c r="P18" s="88">
        <v>121</v>
      </c>
      <c r="Q18" s="88">
        <v>128</v>
      </c>
      <c r="R18" s="88">
        <v>140</v>
      </c>
      <c r="S18" s="235">
        <f>SUM(N18:R18)</f>
        <v>653</v>
      </c>
      <c r="T18" s="149">
        <v>120</v>
      </c>
      <c r="U18" s="88">
        <v>113</v>
      </c>
      <c r="V18" s="88">
        <v>123</v>
      </c>
      <c r="W18" s="88">
        <v>105</v>
      </c>
      <c r="X18" s="88">
        <v>125</v>
      </c>
      <c r="Y18" s="235">
        <f>SUM(T18:X18)</f>
        <v>586</v>
      </c>
      <c r="Z18" s="346">
        <v>123</v>
      </c>
      <c r="AA18" s="346">
        <v>125</v>
      </c>
      <c r="AB18" s="346">
        <v>125</v>
      </c>
      <c r="AC18" s="346">
        <v>113</v>
      </c>
      <c r="AD18" s="346">
        <v>104</v>
      </c>
      <c r="AE18" s="238">
        <f>SUM(Z18:AD18)</f>
        <v>590</v>
      </c>
      <c r="AF18" s="1"/>
      <c r="AG18" s="157"/>
      <c r="AH18" s="157"/>
      <c r="AI18" s="157"/>
      <c r="AJ18" s="157"/>
      <c r="AK18" s="157"/>
      <c r="AL18" s="157"/>
    </row>
    <row r="19" spans="1:38" ht="18.600000000000001">
      <c r="A19" s="1"/>
      <c r="B19" s="351">
        <v>17</v>
      </c>
      <c r="C19" s="145" t="s">
        <v>5</v>
      </c>
      <c r="D19" s="235">
        <f>SUM(M19+S19+Y19+AE19)</f>
        <v>2309</v>
      </c>
      <c r="E19" s="75"/>
      <c r="F19" s="297">
        <f>SUM(D19)/20</f>
        <v>115.45</v>
      </c>
      <c r="G19" s="87"/>
      <c r="H19" s="88">
        <v>107</v>
      </c>
      <c r="I19" s="88">
        <v>106</v>
      </c>
      <c r="J19" s="88">
        <v>98</v>
      </c>
      <c r="K19" s="88">
        <v>122</v>
      </c>
      <c r="L19" s="88">
        <v>86</v>
      </c>
      <c r="M19" s="235">
        <f>SUM(H19:L19)</f>
        <v>519</v>
      </c>
      <c r="N19" s="88">
        <v>126</v>
      </c>
      <c r="O19" s="88">
        <v>120</v>
      </c>
      <c r="P19" s="88">
        <v>108</v>
      </c>
      <c r="Q19" s="88">
        <v>127</v>
      </c>
      <c r="R19" s="88">
        <v>120</v>
      </c>
      <c r="S19" s="235">
        <f>SUM(N19:R19)</f>
        <v>601</v>
      </c>
      <c r="T19" s="149">
        <v>112</v>
      </c>
      <c r="U19" s="149">
        <v>127</v>
      </c>
      <c r="V19" s="149">
        <v>124</v>
      </c>
      <c r="W19" s="149">
        <v>124</v>
      </c>
      <c r="X19" s="88">
        <v>126</v>
      </c>
      <c r="Y19" s="235">
        <f>SUM(T19:X19)</f>
        <v>613</v>
      </c>
      <c r="Z19" s="346">
        <v>120</v>
      </c>
      <c r="AA19" s="346">
        <v>96</v>
      </c>
      <c r="AB19" s="346">
        <v>120</v>
      </c>
      <c r="AC19" s="346">
        <v>128</v>
      </c>
      <c r="AD19" s="346">
        <v>112</v>
      </c>
      <c r="AE19" s="238">
        <f>SUM(Z19:AD19)</f>
        <v>576</v>
      </c>
      <c r="AF19" s="1"/>
      <c r="AG19" s="157"/>
      <c r="AH19" s="157"/>
      <c r="AI19" s="157"/>
      <c r="AJ19" s="157"/>
      <c r="AK19" s="157"/>
      <c r="AL19" s="157"/>
    </row>
    <row r="20" spans="1:38" ht="18.600000000000001">
      <c r="A20" s="1"/>
      <c r="B20" s="351">
        <v>18</v>
      </c>
      <c r="C20" s="71" t="s">
        <v>62</v>
      </c>
      <c r="D20" s="235">
        <f>SUM(M20+S20+Y20+AE20)</f>
        <v>2255</v>
      </c>
      <c r="E20" s="75"/>
      <c r="F20" s="297">
        <f>SUM(D20)/20</f>
        <v>112.75</v>
      </c>
      <c r="G20" s="87"/>
      <c r="H20" s="88">
        <v>127</v>
      </c>
      <c r="I20" s="88">
        <v>105</v>
      </c>
      <c r="J20" s="88">
        <v>124</v>
      </c>
      <c r="K20" s="88">
        <v>107</v>
      </c>
      <c r="L20" s="88">
        <v>123</v>
      </c>
      <c r="M20" s="235">
        <f>SUM(H20:L20)</f>
        <v>586</v>
      </c>
      <c r="N20" s="88">
        <v>110</v>
      </c>
      <c r="O20" s="88">
        <v>126</v>
      </c>
      <c r="P20" s="88">
        <v>124</v>
      </c>
      <c r="Q20" s="88">
        <v>75</v>
      </c>
      <c r="R20" s="88">
        <v>72</v>
      </c>
      <c r="S20" s="235">
        <f>SUM(N20:R20)</f>
        <v>507</v>
      </c>
      <c r="T20" s="149">
        <v>126</v>
      </c>
      <c r="U20" s="149">
        <v>120</v>
      </c>
      <c r="V20" s="149">
        <v>111</v>
      </c>
      <c r="W20" s="149">
        <v>104</v>
      </c>
      <c r="X20" s="88">
        <v>128</v>
      </c>
      <c r="Y20" s="235">
        <f>SUM(T20:X20)</f>
        <v>589</v>
      </c>
      <c r="Z20" s="352">
        <v>102</v>
      </c>
      <c r="AA20" s="352">
        <v>123</v>
      </c>
      <c r="AB20" s="352">
        <v>108</v>
      </c>
      <c r="AC20" s="352">
        <v>120</v>
      </c>
      <c r="AD20" s="352">
        <v>120</v>
      </c>
      <c r="AE20" s="239">
        <f>SUM(Z20:AD20)</f>
        <v>573</v>
      </c>
      <c r="AF20" s="1"/>
      <c r="AG20" s="157"/>
      <c r="AH20" s="157"/>
      <c r="AI20" s="157"/>
      <c r="AJ20" s="157"/>
      <c r="AK20" s="157"/>
      <c r="AL20" s="157"/>
    </row>
    <row r="21" spans="1:38" ht="18.600000000000001">
      <c r="A21" s="1"/>
      <c r="B21" s="351">
        <v>19</v>
      </c>
      <c r="C21" s="145" t="s">
        <v>34</v>
      </c>
      <c r="D21" s="235">
        <f>SUM(M21+S21+Y21+AE21)</f>
        <v>2238</v>
      </c>
      <c r="E21" s="75"/>
      <c r="F21" s="297">
        <f>SUM(D21)/20</f>
        <v>111.9</v>
      </c>
      <c r="G21" s="87"/>
      <c r="H21" s="88">
        <v>106</v>
      </c>
      <c r="I21" s="88">
        <v>123</v>
      </c>
      <c r="J21" s="88">
        <v>124</v>
      </c>
      <c r="K21" s="88">
        <v>110</v>
      </c>
      <c r="L21" s="88">
        <v>110</v>
      </c>
      <c r="M21" s="235">
        <f>SUM(H21:L21)</f>
        <v>573</v>
      </c>
      <c r="N21" s="88">
        <v>120</v>
      </c>
      <c r="O21" s="88">
        <v>127</v>
      </c>
      <c r="P21" s="88">
        <v>125</v>
      </c>
      <c r="Q21" s="88">
        <v>113</v>
      </c>
      <c r="R21" s="88">
        <v>121</v>
      </c>
      <c r="S21" s="235">
        <f>SUM(N21:R21)</f>
        <v>606</v>
      </c>
      <c r="T21" s="149">
        <v>91</v>
      </c>
      <c r="U21" s="88">
        <v>102</v>
      </c>
      <c r="V21" s="88">
        <v>107</v>
      </c>
      <c r="W21" s="88">
        <v>108</v>
      </c>
      <c r="X21" s="88">
        <v>108</v>
      </c>
      <c r="Y21" s="235">
        <f>SUM(T21:X21)</f>
        <v>516</v>
      </c>
      <c r="Z21" s="346">
        <v>111</v>
      </c>
      <c r="AA21" s="346">
        <v>125</v>
      </c>
      <c r="AB21" s="346">
        <v>91</v>
      </c>
      <c r="AC21" s="346">
        <v>107</v>
      </c>
      <c r="AD21" s="346">
        <v>109</v>
      </c>
      <c r="AE21" s="238">
        <f>SUM(Z21:AD21)</f>
        <v>543</v>
      </c>
      <c r="AF21" s="1"/>
      <c r="AG21" s="157"/>
      <c r="AH21" s="157"/>
      <c r="AI21" s="157"/>
      <c r="AJ21" s="157"/>
      <c r="AK21" s="157"/>
      <c r="AL21" s="157"/>
    </row>
    <row r="22" spans="1:38" ht="18.600000000000001">
      <c r="A22" s="1"/>
      <c r="B22" s="351">
        <v>20</v>
      </c>
      <c r="C22" s="145" t="s">
        <v>38</v>
      </c>
      <c r="D22" s="235">
        <f>SUM(M22+S22+Y22+AE22)</f>
        <v>2183</v>
      </c>
      <c r="E22" s="86">
        <v>2121</v>
      </c>
      <c r="F22" s="297">
        <f>SUM(D22)/20</f>
        <v>109.15</v>
      </c>
      <c r="G22" s="87"/>
      <c r="H22" s="88">
        <v>120</v>
      </c>
      <c r="I22" s="88">
        <v>126</v>
      </c>
      <c r="J22" s="88">
        <v>82</v>
      </c>
      <c r="K22" s="88">
        <v>108</v>
      </c>
      <c r="L22" s="88">
        <v>124</v>
      </c>
      <c r="M22" s="235">
        <f>SUM(H22:L22)</f>
        <v>560</v>
      </c>
      <c r="N22" s="88">
        <v>104</v>
      </c>
      <c r="O22" s="88">
        <v>102</v>
      </c>
      <c r="P22" s="88">
        <v>122</v>
      </c>
      <c r="Q22" s="88">
        <v>96</v>
      </c>
      <c r="R22" s="88">
        <v>120</v>
      </c>
      <c r="S22" s="235">
        <f>SUM(N22:R22)</f>
        <v>544</v>
      </c>
      <c r="T22" s="88">
        <v>113</v>
      </c>
      <c r="U22" s="88">
        <v>85</v>
      </c>
      <c r="V22" s="88">
        <v>129</v>
      </c>
      <c r="W22" s="88">
        <v>112</v>
      </c>
      <c r="X22" s="88">
        <v>107</v>
      </c>
      <c r="Y22" s="235">
        <f>SUM(T22:X22)</f>
        <v>546</v>
      </c>
      <c r="Z22" s="346">
        <v>89</v>
      </c>
      <c r="AA22" s="346">
        <v>107</v>
      </c>
      <c r="AB22" s="346">
        <v>106</v>
      </c>
      <c r="AC22" s="346">
        <v>124</v>
      </c>
      <c r="AD22" s="346">
        <v>107</v>
      </c>
      <c r="AE22" s="238">
        <f>SUM(Z22:AD22)</f>
        <v>533</v>
      </c>
      <c r="AF22" s="1"/>
      <c r="AG22" s="157"/>
      <c r="AH22" s="157"/>
      <c r="AI22" s="157"/>
      <c r="AJ22" s="157"/>
      <c r="AK22" s="157"/>
      <c r="AL22" s="157"/>
    </row>
    <row r="23" spans="1:38" ht="18.600000000000001">
      <c r="A23" s="1"/>
      <c r="B23" s="351">
        <v>21</v>
      </c>
      <c r="C23" s="145" t="s">
        <v>41</v>
      </c>
      <c r="D23" s="235">
        <f>SUM(M23+S23+Y23+AE23)</f>
        <v>2177</v>
      </c>
      <c r="E23" s="75"/>
      <c r="F23" s="297">
        <f>SUM(D23)/20</f>
        <v>108.85</v>
      </c>
      <c r="G23" s="87"/>
      <c r="H23" s="88">
        <v>85</v>
      </c>
      <c r="I23" s="88">
        <v>125</v>
      </c>
      <c r="J23" s="88">
        <v>104</v>
      </c>
      <c r="K23" s="88">
        <v>113</v>
      </c>
      <c r="L23" s="88">
        <v>120</v>
      </c>
      <c r="M23" s="235">
        <f>SUM(H23:L23)</f>
        <v>547</v>
      </c>
      <c r="N23" s="88">
        <v>111</v>
      </c>
      <c r="O23" s="88">
        <v>122</v>
      </c>
      <c r="P23" s="88">
        <v>100</v>
      </c>
      <c r="Q23" s="88">
        <v>87</v>
      </c>
      <c r="R23" s="88">
        <v>129</v>
      </c>
      <c r="S23" s="235">
        <f>SUM(N23:R23)</f>
        <v>549</v>
      </c>
      <c r="T23" s="88">
        <v>115</v>
      </c>
      <c r="U23" s="88">
        <v>107</v>
      </c>
      <c r="V23" s="88">
        <v>104</v>
      </c>
      <c r="W23" s="88">
        <v>120</v>
      </c>
      <c r="X23" s="88">
        <v>90</v>
      </c>
      <c r="Y23" s="235">
        <f>SUM(T23:X23)</f>
        <v>536</v>
      </c>
      <c r="Z23" s="346">
        <v>109</v>
      </c>
      <c r="AA23" s="346">
        <v>104</v>
      </c>
      <c r="AB23" s="346">
        <v>106</v>
      </c>
      <c r="AC23" s="346">
        <v>114</v>
      </c>
      <c r="AD23" s="346">
        <v>112</v>
      </c>
      <c r="AE23" s="238">
        <f>SUM(Z23:AD23)</f>
        <v>545</v>
      </c>
      <c r="AF23" s="1"/>
      <c r="AG23" s="157"/>
      <c r="AH23" s="157"/>
      <c r="AI23" s="157"/>
      <c r="AJ23" s="157"/>
      <c r="AK23" s="157"/>
      <c r="AL23" s="157"/>
    </row>
    <row r="24" spans="1:38" ht="18.600000000000001">
      <c r="A24" s="1"/>
      <c r="B24" s="351">
        <v>22</v>
      </c>
      <c r="C24" s="145" t="s">
        <v>60</v>
      </c>
      <c r="D24" s="235">
        <f>SUM(M24+S24+Y24+AE24)</f>
        <v>2154</v>
      </c>
      <c r="E24" s="75"/>
      <c r="F24" s="297">
        <f>SUM(D24)/20</f>
        <v>107.7</v>
      </c>
      <c r="G24" s="87"/>
      <c r="H24" s="88">
        <v>104</v>
      </c>
      <c r="I24" s="88">
        <v>122</v>
      </c>
      <c r="J24" s="88">
        <v>68</v>
      </c>
      <c r="K24" s="88">
        <v>129</v>
      </c>
      <c r="L24" s="88">
        <v>107</v>
      </c>
      <c r="M24" s="235">
        <f>SUM(H24:L24)</f>
        <v>530</v>
      </c>
      <c r="N24" s="88">
        <v>88</v>
      </c>
      <c r="O24" s="88">
        <v>113</v>
      </c>
      <c r="P24" s="88">
        <v>100</v>
      </c>
      <c r="Q24" s="88">
        <v>94</v>
      </c>
      <c r="R24" s="88">
        <v>101</v>
      </c>
      <c r="S24" s="235">
        <f>SUM(N24:R24)</f>
        <v>496</v>
      </c>
      <c r="T24" s="149">
        <v>120</v>
      </c>
      <c r="U24" s="88">
        <v>109</v>
      </c>
      <c r="V24" s="88">
        <v>124</v>
      </c>
      <c r="W24" s="88">
        <v>101</v>
      </c>
      <c r="X24" s="88">
        <v>108</v>
      </c>
      <c r="Y24" s="235">
        <f>SUM(T24:X24)</f>
        <v>562</v>
      </c>
      <c r="Z24" s="346">
        <v>106</v>
      </c>
      <c r="AA24" s="346">
        <v>103</v>
      </c>
      <c r="AB24" s="346">
        <v>122</v>
      </c>
      <c r="AC24" s="346">
        <v>108</v>
      </c>
      <c r="AD24" s="346">
        <v>127</v>
      </c>
      <c r="AE24" s="238">
        <f>SUM(Z24:AD24)</f>
        <v>566</v>
      </c>
      <c r="AF24" s="1"/>
      <c r="AG24" s="157"/>
      <c r="AH24" s="157"/>
      <c r="AI24" s="157"/>
      <c r="AJ24" s="157"/>
      <c r="AK24" s="157"/>
      <c r="AL24" s="157"/>
    </row>
    <row r="25" spans="1:38" ht="18.600000000000001">
      <c r="A25" s="1"/>
      <c r="B25" s="351">
        <v>23</v>
      </c>
      <c r="C25" s="71" t="s">
        <v>36</v>
      </c>
      <c r="D25" s="235">
        <f>SUM(M25+S25+Y25+AE25)</f>
        <v>2138</v>
      </c>
      <c r="E25" s="75"/>
      <c r="F25" s="297">
        <f>SUM(D25)/20</f>
        <v>106.9</v>
      </c>
      <c r="G25" s="87"/>
      <c r="H25" s="88">
        <v>101</v>
      </c>
      <c r="I25" s="88">
        <v>85</v>
      </c>
      <c r="J25" s="88">
        <v>102</v>
      </c>
      <c r="K25" s="88">
        <v>106</v>
      </c>
      <c r="L25" s="88">
        <v>121</v>
      </c>
      <c r="M25" s="235">
        <f>SUM(H25:L25)</f>
        <v>515</v>
      </c>
      <c r="N25" s="88">
        <v>107</v>
      </c>
      <c r="O25" s="88">
        <v>104</v>
      </c>
      <c r="P25" s="88">
        <v>110</v>
      </c>
      <c r="Q25" s="88">
        <v>92</v>
      </c>
      <c r="R25" s="88">
        <v>92</v>
      </c>
      <c r="S25" s="235">
        <f>SUM(N25:R25)</f>
        <v>505</v>
      </c>
      <c r="T25" s="88">
        <v>126</v>
      </c>
      <c r="U25" s="88">
        <v>108</v>
      </c>
      <c r="V25" s="88">
        <v>101</v>
      </c>
      <c r="W25" s="88">
        <v>86</v>
      </c>
      <c r="X25" s="88">
        <v>121</v>
      </c>
      <c r="Y25" s="235">
        <f>SUM(T25:X25)</f>
        <v>542</v>
      </c>
      <c r="Z25" s="352">
        <v>108</v>
      </c>
      <c r="AA25" s="352">
        <v>121</v>
      </c>
      <c r="AB25" s="352">
        <v>123</v>
      </c>
      <c r="AC25" s="352">
        <v>120</v>
      </c>
      <c r="AD25" s="352">
        <v>104</v>
      </c>
      <c r="AE25" s="238">
        <f>SUM(Z25:AD25)</f>
        <v>576</v>
      </c>
      <c r="AF25" s="1"/>
      <c r="AG25" s="157"/>
      <c r="AH25" s="157"/>
      <c r="AI25" s="157"/>
      <c r="AJ25" s="157"/>
      <c r="AK25" s="157"/>
      <c r="AL25" s="157"/>
    </row>
    <row r="26" spans="1:38" ht="18.600000000000001">
      <c r="A26" s="1"/>
      <c r="B26" s="351">
        <v>24</v>
      </c>
      <c r="C26" s="71" t="s">
        <v>69</v>
      </c>
      <c r="D26" s="235">
        <f>SUM(M26+S26+Y26+AE26)</f>
        <v>2069</v>
      </c>
      <c r="E26" s="75"/>
      <c r="F26" s="297">
        <f>SUM(D26)/20</f>
        <v>103.45</v>
      </c>
      <c r="G26" s="87"/>
      <c r="H26" s="88">
        <v>108</v>
      </c>
      <c r="I26" s="88">
        <v>108</v>
      </c>
      <c r="J26" s="88">
        <v>94</v>
      </c>
      <c r="K26" s="88">
        <v>104</v>
      </c>
      <c r="L26" s="88">
        <v>108</v>
      </c>
      <c r="M26" s="235">
        <f>SUM(H26:L26)</f>
        <v>522</v>
      </c>
      <c r="N26" s="88">
        <v>111</v>
      </c>
      <c r="O26" s="88">
        <v>103</v>
      </c>
      <c r="P26" s="88">
        <v>111</v>
      </c>
      <c r="Q26" s="88">
        <v>94</v>
      </c>
      <c r="R26" s="88">
        <v>93</v>
      </c>
      <c r="S26" s="235">
        <f>SUM(N26:R26)</f>
        <v>512</v>
      </c>
      <c r="T26" s="149">
        <v>122</v>
      </c>
      <c r="U26" s="88">
        <v>106</v>
      </c>
      <c r="V26" s="88">
        <v>107</v>
      </c>
      <c r="W26" s="88">
        <v>91</v>
      </c>
      <c r="X26" s="88">
        <v>104</v>
      </c>
      <c r="Y26" s="235">
        <f>SUM(T26:X26)</f>
        <v>530</v>
      </c>
      <c r="Z26" s="352">
        <v>89</v>
      </c>
      <c r="AA26" s="352">
        <v>87</v>
      </c>
      <c r="AB26" s="352">
        <v>109</v>
      </c>
      <c r="AC26" s="352">
        <v>116</v>
      </c>
      <c r="AD26" s="352">
        <v>104</v>
      </c>
      <c r="AE26" s="238">
        <f>SUM(Z26:AD26)</f>
        <v>505</v>
      </c>
      <c r="AF26" s="1"/>
      <c r="AG26" s="157"/>
      <c r="AH26" s="157"/>
      <c r="AI26" s="157"/>
      <c r="AJ26" s="157"/>
      <c r="AK26" s="157"/>
      <c r="AL26" s="157"/>
    </row>
    <row r="27" spans="1:38" ht="18.600000000000001">
      <c r="A27" s="1"/>
      <c r="B27" s="351">
        <v>25</v>
      </c>
      <c r="C27" s="145" t="s">
        <v>71</v>
      </c>
      <c r="D27" s="235">
        <f>SUM(M27+S27+Y27+AE27)</f>
        <v>2018</v>
      </c>
      <c r="E27" s="75"/>
      <c r="F27" s="297">
        <f>SUM(D27)/20</f>
        <v>100.9</v>
      </c>
      <c r="G27" s="87"/>
      <c r="H27" s="88">
        <v>88</v>
      </c>
      <c r="I27" s="88">
        <v>98</v>
      </c>
      <c r="J27" s="88">
        <v>107</v>
      </c>
      <c r="K27" s="88">
        <v>94</v>
      </c>
      <c r="L27" s="88">
        <v>120</v>
      </c>
      <c r="M27" s="235">
        <f>SUM(H27:L27)</f>
        <v>507</v>
      </c>
      <c r="N27" s="88">
        <v>87</v>
      </c>
      <c r="O27" s="88">
        <v>104</v>
      </c>
      <c r="P27" s="88">
        <v>111</v>
      </c>
      <c r="Q27" s="88">
        <v>73</v>
      </c>
      <c r="R27" s="88">
        <v>102</v>
      </c>
      <c r="S27" s="235">
        <f>SUM(N27:R27)</f>
        <v>477</v>
      </c>
      <c r="T27" s="149">
        <v>124</v>
      </c>
      <c r="U27" s="88">
        <v>102</v>
      </c>
      <c r="V27" s="88">
        <v>111</v>
      </c>
      <c r="W27" s="88">
        <v>105</v>
      </c>
      <c r="X27" s="88">
        <v>102</v>
      </c>
      <c r="Y27" s="235">
        <f>SUM(T27:X27)</f>
        <v>544</v>
      </c>
      <c r="Z27" s="346">
        <v>92</v>
      </c>
      <c r="AA27" s="346">
        <v>100</v>
      </c>
      <c r="AB27" s="346">
        <v>97</v>
      </c>
      <c r="AC27" s="346">
        <v>93</v>
      </c>
      <c r="AD27" s="346">
        <v>108</v>
      </c>
      <c r="AE27" s="238">
        <f>SUM(Z27:AD27)</f>
        <v>490</v>
      </c>
      <c r="AF27" s="1"/>
      <c r="AG27" s="157"/>
      <c r="AH27" s="157"/>
      <c r="AI27" s="157"/>
      <c r="AJ27" s="157"/>
      <c r="AK27" s="157"/>
      <c r="AL27" s="157"/>
    </row>
    <row r="28" spans="1:38" ht="18.600000000000001">
      <c r="A28" s="1"/>
      <c r="B28" s="351">
        <v>26</v>
      </c>
      <c r="C28" s="146" t="s">
        <v>37</v>
      </c>
      <c r="D28" s="235">
        <f>SUM(M28+S28+Y28+AE28)</f>
        <v>873</v>
      </c>
      <c r="E28" s="86">
        <v>2048</v>
      </c>
      <c r="F28" s="297">
        <f>SUM(D28)/10</f>
        <v>87.3</v>
      </c>
      <c r="G28" s="87"/>
      <c r="H28" s="88">
        <v>42</v>
      </c>
      <c r="I28" s="88">
        <v>87</v>
      </c>
      <c r="J28" s="88">
        <v>105</v>
      </c>
      <c r="K28" s="88">
        <v>62</v>
      </c>
      <c r="L28" s="88">
        <v>57</v>
      </c>
      <c r="M28" s="235">
        <f>SUM(H28:L28)</f>
        <v>353</v>
      </c>
      <c r="N28" s="88">
        <v>120</v>
      </c>
      <c r="O28" s="88">
        <v>124</v>
      </c>
      <c r="P28" s="88">
        <v>106</v>
      </c>
      <c r="Q28" s="88">
        <v>74</v>
      </c>
      <c r="R28" s="88">
        <v>96</v>
      </c>
      <c r="S28" s="235">
        <f>SUM(N28:R28)</f>
        <v>520</v>
      </c>
      <c r="T28" s="149">
        <v>0</v>
      </c>
      <c r="U28" s="88">
        <v>0</v>
      </c>
      <c r="V28" s="88">
        <v>0</v>
      </c>
      <c r="W28" s="88">
        <v>0</v>
      </c>
      <c r="X28" s="88">
        <v>0</v>
      </c>
      <c r="Y28" s="235">
        <f>SUM(T28:X28)</f>
        <v>0</v>
      </c>
      <c r="Z28" s="346">
        <v>0</v>
      </c>
      <c r="AA28" s="346">
        <v>0</v>
      </c>
      <c r="AB28" s="346">
        <v>0</v>
      </c>
      <c r="AC28" s="346">
        <v>0</v>
      </c>
      <c r="AD28" s="346">
        <v>0</v>
      </c>
      <c r="AE28" s="238">
        <f>SUM(Z28:AD28)</f>
        <v>0</v>
      </c>
      <c r="AF28" s="1"/>
      <c r="AG28" s="157"/>
      <c r="AH28" s="157"/>
      <c r="AI28" s="157"/>
      <c r="AJ28" s="157"/>
      <c r="AK28" s="157"/>
      <c r="AL28" s="157"/>
    </row>
    <row r="29" spans="1:38" ht="18.600000000000001">
      <c r="A29" s="1"/>
      <c r="B29" s="349">
        <v>27</v>
      </c>
      <c r="C29" s="145" t="s">
        <v>29</v>
      </c>
      <c r="D29" s="235">
        <f>SUM(M29+S29+Y29+AE29)</f>
        <v>0</v>
      </c>
      <c r="E29" s="86">
        <v>2314</v>
      </c>
      <c r="F29" s="297">
        <f>SUM(D29)/20</f>
        <v>0</v>
      </c>
      <c r="G29" s="87"/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235">
        <f>SUM(H29:L29)</f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235">
        <f>SUM(N29:R29)</f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235">
        <f>SUM(T29:X29)</f>
        <v>0</v>
      </c>
      <c r="Z29" s="346">
        <v>0</v>
      </c>
      <c r="AA29" s="346">
        <v>0</v>
      </c>
      <c r="AB29" s="346">
        <v>0</v>
      </c>
      <c r="AC29" s="346">
        <v>0</v>
      </c>
      <c r="AD29" s="346">
        <v>0</v>
      </c>
      <c r="AE29" s="238">
        <f>SUM(Z29:AD29)</f>
        <v>0</v>
      </c>
      <c r="AF29" s="1"/>
      <c r="AG29" s="157"/>
      <c r="AH29" s="157"/>
      <c r="AI29" s="157"/>
      <c r="AJ29" s="157"/>
      <c r="AK29" s="157"/>
      <c r="AL29" s="157"/>
    </row>
    <row r="30" spans="1:38" ht="18.600000000000001">
      <c r="A30" s="1"/>
      <c r="B30" s="349">
        <v>28</v>
      </c>
      <c r="C30" s="145" t="s">
        <v>42</v>
      </c>
      <c r="D30" s="235">
        <f>SUM(M30+S30+Y30+AE30)</f>
        <v>0</v>
      </c>
      <c r="E30" s="75"/>
      <c r="F30" s="297">
        <f>SUM(D30)/20</f>
        <v>0</v>
      </c>
      <c r="G30" s="87"/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235">
        <f>SUM(H30:L30)</f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235">
        <f>SUM(N30:R30)</f>
        <v>0</v>
      </c>
      <c r="T30" s="149">
        <v>0</v>
      </c>
      <c r="U30" s="88">
        <v>0</v>
      </c>
      <c r="V30" s="88">
        <v>0</v>
      </c>
      <c r="W30" s="88">
        <v>0</v>
      </c>
      <c r="X30" s="88">
        <v>0</v>
      </c>
      <c r="Y30" s="235">
        <f>SUM(T30:X30)</f>
        <v>0</v>
      </c>
      <c r="Z30" s="346">
        <v>0</v>
      </c>
      <c r="AA30" s="346">
        <v>0</v>
      </c>
      <c r="AB30" s="346">
        <v>0</v>
      </c>
      <c r="AC30" s="346">
        <v>0</v>
      </c>
      <c r="AD30" s="346">
        <v>0</v>
      </c>
      <c r="AE30" s="238">
        <f>SUM(Z30:AD30)</f>
        <v>0</v>
      </c>
      <c r="AF30" s="1"/>
      <c r="AG30" s="157"/>
      <c r="AH30" s="157"/>
      <c r="AI30" s="157"/>
      <c r="AJ30" s="157"/>
      <c r="AK30" s="157"/>
      <c r="AL30" s="157"/>
    </row>
    <row r="31" spans="1:38" ht="18.600000000000001">
      <c r="A31" s="1"/>
      <c r="B31" s="349">
        <v>29</v>
      </c>
      <c r="C31" s="145" t="s">
        <v>33</v>
      </c>
      <c r="D31" s="235">
        <f>SUM(M31+S31+Y31+AE31)</f>
        <v>0</v>
      </c>
      <c r="E31" s="86">
        <v>2016</v>
      </c>
      <c r="F31" s="297">
        <f>SUM(D31)/20</f>
        <v>0</v>
      </c>
      <c r="G31" s="87"/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235">
        <f>SUM(H31:L31)</f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235">
        <f>SUM(N31:R31)</f>
        <v>0</v>
      </c>
      <c r="T31" s="149">
        <v>0</v>
      </c>
      <c r="U31" s="149">
        <v>0</v>
      </c>
      <c r="V31" s="149">
        <v>0</v>
      </c>
      <c r="W31" s="149">
        <v>0</v>
      </c>
      <c r="X31" s="88">
        <v>0</v>
      </c>
      <c r="Y31" s="235">
        <f>SUM(T31:X31)</f>
        <v>0</v>
      </c>
      <c r="Z31" s="346">
        <v>0</v>
      </c>
      <c r="AA31" s="346">
        <v>0</v>
      </c>
      <c r="AB31" s="346">
        <v>0</v>
      </c>
      <c r="AC31" s="346">
        <v>0</v>
      </c>
      <c r="AD31" s="346">
        <v>0</v>
      </c>
      <c r="AE31" s="238">
        <f>SUM(Z31:AD31)</f>
        <v>0</v>
      </c>
      <c r="AF31" s="1"/>
      <c r="AG31" s="157"/>
      <c r="AH31" s="157"/>
      <c r="AI31" s="157"/>
      <c r="AJ31" s="157"/>
      <c r="AK31" s="157"/>
      <c r="AL31" s="157"/>
    </row>
    <row r="32" spans="1:38" ht="18.600000000000001">
      <c r="A32" s="1"/>
      <c r="B32" s="349">
        <v>30</v>
      </c>
      <c r="C32" s="145" t="s">
        <v>39</v>
      </c>
      <c r="D32" s="235">
        <f>SUM(M32+S32+Y32+AE32)</f>
        <v>0</v>
      </c>
      <c r="E32" s="75"/>
      <c r="F32" s="297">
        <f>SUM(D32)/20</f>
        <v>0</v>
      </c>
      <c r="G32" s="87"/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235">
        <f>SUM(H32:L32)</f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235">
        <f>SUM(N32:R32)</f>
        <v>0</v>
      </c>
      <c r="T32" s="149">
        <v>0</v>
      </c>
      <c r="U32" s="88">
        <v>0</v>
      </c>
      <c r="V32" s="88">
        <v>0</v>
      </c>
      <c r="W32" s="88">
        <v>0</v>
      </c>
      <c r="X32" s="88">
        <v>0</v>
      </c>
      <c r="Y32" s="235">
        <f>SUM(T32:X32)</f>
        <v>0</v>
      </c>
      <c r="Z32" s="346">
        <v>0</v>
      </c>
      <c r="AA32" s="346">
        <v>0</v>
      </c>
      <c r="AB32" s="346">
        <v>0</v>
      </c>
      <c r="AC32" s="346">
        <v>0</v>
      </c>
      <c r="AD32" s="346">
        <v>0</v>
      </c>
      <c r="AE32" s="238">
        <f>SUM(Z32:AD32)</f>
        <v>0</v>
      </c>
      <c r="AF32" s="1"/>
      <c r="AG32" s="157"/>
      <c r="AH32" s="157"/>
      <c r="AI32" s="157"/>
      <c r="AJ32" s="157"/>
      <c r="AK32" s="157"/>
      <c r="AL32" s="157"/>
    </row>
    <row r="33" spans="1:38" ht="18.600000000000001">
      <c r="A33" s="1"/>
      <c r="B33" s="349">
        <v>31</v>
      </c>
      <c r="C33" s="145" t="s">
        <v>40</v>
      </c>
      <c r="D33" s="235">
        <f>SUM(M33+S33+Y33+AE33)</f>
        <v>0</v>
      </c>
      <c r="E33" s="75"/>
      <c r="F33" s="297">
        <f>SUM(D33)/20</f>
        <v>0</v>
      </c>
      <c r="G33" s="87"/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235">
        <f>SUM(H33:L33)</f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235">
        <f>SUM(N33:R33)</f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235">
        <f>SUM(T33:X33)</f>
        <v>0</v>
      </c>
      <c r="Z33" s="346">
        <v>0</v>
      </c>
      <c r="AA33" s="346">
        <v>0</v>
      </c>
      <c r="AB33" s="346">
        <v>0</v>
      </c>
      <c r="AC33" s="346">
        <v>0</v>
      </c>
      <c r="AD33" s="346">
        <v>0</v>
      </c>
      <c r="AE33" s="238">
        <f>SUM(Z33:AD33)</f>
        <v>0</v>
      </c>
      <c r="AF33" s="1"/>
      <c r="AG33" s="157"/>
      <c r="AH33" s="157"/>
      <c r="AI33" s="157"/>
      <c r="AJ33" s="157"/>
      <c r="AK33" s="157"/>
      <c r="AL33" s="157"/>
    </row>
    <row r="34" spans="1:38" ht="19.2" thickBot="1">
      <c r="A34" s="1"/>
      <c r="B34" s="348">
        <v>32</v>
      </c>
      <c r="C34" s="150" t="s">
        <v>58</v>
      </c>
      <c r="D34" s="236">
        <f>SUM(M34+S34+Y34+AE34)</f>
        <v>0</v>
      </c>
      <c r="E34" s="347"/>
      <c r="F34" s="298">
        <f>SUM(D34)/20</f>
        <v>0</v>
      </c>
      <c r="G34" s="347"/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236">
        <f>SUM(H34:L34)</f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236">
        <f>SUM(N34:R34)</f>
        <v>0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236">
        <f>SUM(T34:X34)</f>
        <v>0</v>
      </c>
      <c r="Z34" s="151">
        <v>0</v>
      </c>
      <c r="AA34" s="151">
        <v>0</v>
      </c>
      <c r="AB34" s="151">
        <v>0</v>
      </c>
      <c r="AC34" s="151">
        <v>0</v>
      </c>
      <c r="AD34" s="151">
        <v>0</v>
      </c>
      <c r="AE34" s="240">
        <f>SUM(Z34:AD34)</f>
        <v>0</v>
      </c>
      <c r="AF34" s="1"/>
      <c r="AG34" s="157"/>
      <c r="AH34" s="157"/>
      <c r="AI34" s="157"/>
      <c r="AJ34" s="157"/>
      <c r="AK34" s="157"/>
      <c r="AL34" s="157"/>
    </row>
    <row r="35" spans="1:38" ht="18.600000000000001">
      <c r="A35" s="1"/>
      <c r="B35" s="4"/>
      <c r="C35" s="342"/>
      <c r="D35" s="26"/>
      <c r="E35" s="5"/>
      <c r="F35" s="343"/>
      <c r="G35" s="344"/>
      <c r="H35" s="345"/>
      <c r="I35" s="345"/>
      <c r="J35" s="345"/>
      <c r="K35" s="345"/>
      <c r="L35" s="345"/>
      <c r="M35" s="26"/>
      <c r="N35" s="345"/>
      <c r="O35" s="345"/>
      <c r="P35" s="345"/>
      <c r="Q35" s="345"/>
      <c r="R35" s="345"/>
      <c r="S35" s="26"/>
      <c r="T35" s="7"/>
      <c r="U35" s="345"/>
      <c r="V35" s="345"/>
      <c r="W35" s="345"/>
      <c r="X35" s="345"/>
      <c r="Y35" s="26"/>
      <c r="Z35" s="1"/>
      <c r="AA35" s="1"/>
      <c r="AB35" s="1"/>
      <c r="AC35" s="1"/>
      <c r="AD35" s="1"/>
      <c r="AE35" s="1"/>
      <c r="AF35" s="1"/>
      <c r="AG35" s="157"/>
      <c r="AH35" s="157"/>
      <c r="AI35" s="157"/>
      <c r="AJ35" s="157"/>
      <c r="AK35" s="157"/>
      <c r="AL35" s="157"/>
    </row>
    <row r="36" spans="1:38" ht="18.600000000000001">
      <c r="A36" s="147"/>
      <c r="B36" s="74"/>
      <c r="C36" s="156"/>
      <c r="D36" s="86"/>
      <c r="E36" s="75"/>
      <c r="F36" s="67"/>
      <c r="G36" s="87"/>
      <c r="H36" s="88"/>
      <c r="I36" s="88"/>
      <c r="J36" s="88"/>
      <c r="K36" s="88"/>
      <c r="L36" s="88"/>
      <c r="M36" s="86"/>
      <c r="N36" s="88"/>
      <c r="O36" s="88"/>
      <c r="P36" s="88"/>
      <c r="Q36" s="88"/>
      <c r="R36" s="88"/>
      <c r="S36" s="86"/>
      <c r="T36" s="149"/>
      <c r="U36" s="88"/>
      <c r="V36" s="88"/>
      <c r="W36" s="88"/>
      <c r="X36" s="88"/>
      <c r="Y36" s="86"/>
      <c r="Z36" s="147"/>
      <c r="AA36" s="147"/>
      <c r="AB36" s="147"/>
      <c r="AC36" s="147"/>
      <c r="AD36" s="147"/>
      <c r="AE36" s="147"/>
      <c r="AF36" s="147"/>
      <c r="AG36" s="157"/>
      <c r="AH36" s="157"/>
      <c r="AI36" s="157"/>
      <c r="AJ36" s="157"/>
      <c r="AK36" s="157"/>
      <c r="AL36" s="157"/>
    </row>
    <row r="37" spans="1:38" ht="18.600000000000001">
      <c r="A37" s="147"/>
      <c r="B37" s="74"/>
      <c r="C37" s="156"/>
      <c r="D37" s="86"/>
      <c r="E37" s="75"/>
      <c r="F37" s="67"/>
      <c r="G37" s="87"/>
      <c r="H37" s="88"/>
      <c r="I37" s="88"/>
      <c r="J37" s="88"/>
      <c r="K37" s="88"/>
      <c r="L37" s="88"/>
      <c r="M37" s="86"/>
      <c r="N37" s="88"/>
      <c r="O37" s="88"/>
      <c r="P37" s="88"/>
      <c r="Q37" s="88"/>
      <c r="R37" s="88"/>
      <c r="S37" s="86"/>
      <c r="T37" s="149"/>
      <c r="U37" s="88"/>
      <c r="V37" s="88"/>
      <c r="W37" s="88"/>
      <c r="X37" s="88"/>
      <c r="Y37" s="86"/>
      <c r="Z37" s="147"/>
      <c r="AA37" s="147"/>
      <c r="AB37" s="147"/>
      <c r="AC37" s="147"/>
      <c r="AD37" s="147"/>
      <c r="AE37" s="147"/>
      <c r="AF37" s="147"/>
      <c r="AG37" s="157"/>
      <c r="AH37" s="157"/>
      <c r="AI37" s="157"/>
      <c r="AJ37" s="157"/>
      <c r="AK37" s="157"/>
      <c r="AL37" s="157"/>
    </row>
    <row r="38" spans="1:38" ht="18.600000000000001">
      <c r="A38" s="147"/>
      <c r="B38" s="74"/>
      <c r="C38" s="156"/>
      <c r="D38" s="86"/>
      <c r="E38" s="75"/>
      <c r="F38" s="67"/>
      <c r="G38" s="87"/>
      <c r="H38" s="88"/>
      <c r="I38" s="88"/>
      <c r="J38" s="88"/>
      <c r="K38" s="88"/>
      <c r="L38" s="88"/>
      <c r="M38" s="86"/>
      <c r="N38" s="88"/>
      <c r="O38" s="88"/>
      <c r="P38" s="88"/>
      <c r="Q38" s="88"/>
      <c r="R38" s="88"/>
      <c r="S38" s="86"/>
      <c r="T38" s="149"/>
      <c r="U38" s="88"/>
      <c r="V38" s="88"/>
      <c r="W38" s="88"/>
      <c r="X38" s="88"/>
      <c r="Y38" s="86"/>
      <c r="Z38" s="147"/>
      <c r="AA38" s="147"/>
      <c r="AB38" s="147"/>
      <c r="AC38" s="147"/>
      <c r="AD38" s="147"/>
      <c r="AE38" s="147"/>
      <c r="AF38" s="147"/>
      <c r="AG38" s="157"/>
      <c r="AH38" s="157"/>
      <c r="AI38" s="157"/>
      <c r="AJ38" s="157"/>
      <c r="AK38" s="157"/>
      <c r="AL38" s="157"/>
    </row>
    <row r="39" spans="1:38" ht="18.600000000000001">
      <c r="A39" s="147"/>
      <c r="B39" s="74"/>
      <c r="C39" s="156"/>
      <c r="D39" s="86"/>
      <c r="E39" s="75"/>
      <c r="F39" s="67"/>
      <c r="G39" s="87"/>
      <c r="H39" s="88"/>
      <c r="I39" s="88"/>
      <c r="J39" s="88"/>
      <c r="K39" s="88"/>
      <c r="L39" s="88"/>
      <c r="M39" s="86"/>
      <c r="N39" s="88"/>
      <c r="O39" s="88"/>
      <c r="P39" s="88"/>
      <c r="Q39" s="88"/>
      <c r="R39" s="88"/>
      <c r="S39" s="86"/>
      <c r="T39" s="149"/>
      <c r="U39" s="88"/>
      <c r="V39" s="88"/>
      <c r="W39" s="88"/>
      <c r="X39" s="88"/>
      <c r="Y39" s="86"/>
      <c r="Z39" s="147"/>
      <c r="AA39" s="147"/>
      <c r="AB39" s="147"/>
      <c r="AC39" s="147"/>
      <c r="AD39" s="147"/>
      <c r="AE39" s="147"/>
      <c r="AF39" s="147"/>
      <c r="AG39" s="157"/>
      <c r="AH39" s="157"/>
      <c r="AI39" s="157"/>
      <c r="AJ39" s="157"/>
      <c r="AK39" s="157"/>
      <c r="AL39" s="157"/>
    </row>
    <row r="40" spans="1:38" ht="18.600000000000001">
      <c r="A40" s="147"/>
      <c r="B40" s="74"/>
      <c r="C40" s="156"/>
      <c r="D40" s="86"/>
      <c r="E40" s="75"/>
      <c r="F40" s="67"/>
      <c r="G40" s="87"/>
      <c r="H40" s="88"/>
      <c r="I40" s="88"/>
      <c r="J40" s="88"/>
      <c r="K40" s="88"/>
      <c r="L40" s="88"/>
      <c r="M40" s="86"/>
      <c r="N40" s="88"/>
      <c r="O40" s="88"/>
      <c r="P40" s="88"/>
      <c r="Q40" s="88"/>
      <c r="R40" s="88"/>
      <c r="S40" s="86"/>
      <c r="T40" s="149"/>
      <c r="U40" s="88"/>
      <c r="V40" s="88"/>
      <c r="W40" s="88"/>
      <c r="X40" s="88"/>
      <c r="Y40" s="86"/>
      <c r="Z40" s="147"/>
      <c r="AA40" s="147"/>
      <c r="AB40" s="147"/>
      <c r="AC40" s="147"/>
      <c r="AD40" s="147"/>
      <c r="AE40" s="147"/>
      <c r="AF40" s="147"/>
      <c r="AG40" s="157"/>
      <c r="AH40" s="157"/>
      <c r="AI40" s="157"/>
      <c r="AJ40" s="157"/>
      <c r="AK40" s="157"/>
      <c r="AL40" s="157"/>
    </row>
    <row r="41" spans="1:38" ht="18.600000000000001">
      <c r="A41" s="147"/>
      <c r="B41" s="158"/>
      <c r="C41" s="159"/>
      <c r="D41" s="160"/>
      <c r="E41" s="160"/>
      <c r="F41" s="161"/>
      <c r="G41" s="161"/>
      <c r="H41" s="162"/>
      <c r="I41" s="162"/>
      <c r="J41" s="162"/>
      <c r="K41" s="162"/>
      <c r="L41" s="162"/>
      <c r="M41" s="160"/>
      <c r="N41" s="162"/>
      <c r="O41" s="162"/>
      <c r="P41" s="162"/>
      <c r="Q41" s="162"/>
      <c r="R41" s="162"/>
      <c r="S41" s="160"/>
      <c r="T41" s="149"/>
      <c r="U41" s="162"/>
      <c r="V41" s="162"/>
      <c r="W41" s="162"/>
      <c r="X41" s="162"/>
      <c r="Y41" s="160"/>
      <c r="Z41" s="147"/>
      <c r="AA41" s="147"/>
      <c r="AB41" s="147"/>
      <c r="AC41" s="147"/>
      <c r="AD41" s="147"/>
      <c r="AE41" s="147"/>
      <c r="AF41" s="147"/>
      <c r="AG41" s="157"/>
      <c r="AH41" s="157"/>
      <c r="AI41" s="157"/>
      <c r="AJ41" s="157"/>
      <c r="AK41" s="157"/>
      <c r="AL41" s="157"/>
    </row>
    <row r="42" spans="1:38" ht="18.600000000000001">
      <c r="A42" s="147"/>
      <c r="B42" s="158"/>
      <c r="C42" s="159"/>
      <c r="D42" s="160"/>
      <c r="E42" s="160"/>
      <c r="F42" s="161"/>
      <c r="G42" s="161"/>
      <c r="H42" s="162"/>
      <c r="I42" s="162"/>
      <c r="J42" s="162"/>
      <c r="K42" s="162"/>
      <c r="L42" s="162"/>
      <c r="M42" s="160"/>
      <c r="N42" s="162"/>
      <c r="O42" s="162"/>
      <c r="P42" s="162"/>
      <c r="Q42" s="162"/>
      <c r="R42" s="162"/>
      <c r="S42" s="160"/>
      <c r="T42" s="149"/>
      <c r="U42" s="162"/>
      <c r="V42" s="162"/>
      <c r="W42" s="162"/>
      <c r="X42" s="162"/>
      <c r="Y42" s="160"/>
      <c r="Z42" s="147"/>
      <c r="AA42" s="147"/>
      <c r="AB42" s="147"/>
      <c r="AC42" s="147"/>
      <c r="AD42" s="147"/>
      <c r="AE42" s="147"/>
      <c r="AF42" s="147"/>
      <c r="AG42" s="157"/>
      <c r="AH42" s="157"/>
      <c r="AI42" s="157"/>
      <c r="AJ42" s="157"/>
      <c r="AK42" s="157"/>
      <c r="AL42" s="157"/>
    </row>
    <row r="43" spans="1:38" ht="18.600000000000001">
      <c r="A43" s="147"/>
      <c r="B43" s="158"/>
      <c r="C43" s="159"/>
      <c r="D43" s="160"/>
      <c r="E43" s="160"/>
      <c r="F43" s="161"/>
      <c r="G43" s="161"/>
      <c r="H43" s="162"/>
      <c r="I43" s="162"/>
      <c r="J43" s="162"/>
      <c r="K43" s="162"/>
      <c r="L43" s="162"/>
      <c r="M43" s="160"/>
      <c r="N43" s="162"/>
      <c r="O43" s="162"/>
      <c r="P43" s="162"/>
      <c r="Q43" s="162"/>
      <c r="R43" s="162"/>
      <c r="S43" s="160"/>
      <c r="T43" s="162"/>
      <c r="U43" s="162"/>
      <c r="V43" s="162"/>
      <c r="W43" s="162"/>
      <c r="X43" s="162"/>
      <c r="Y43" s="160"/>
      <c r="Z43" s="147"/>
      <c r="AA43" s="147"/>
      <c r="AB43" s="147"/>
      <c r="AC43" s="147"/>
      <c r="AD43" s="147"/>
      <c r="AE43" s="147"/>
      <c r="AF43" s="147"/>
      <c r="AG43" s="157"/>
      <c r="AH43" s="157"/>
      <c r="AI43" s="157"/>
      <c r="AJ43" s="157"/>
      <c r="AK43" s="157"/>
      <c r="AL43" s="157"/>
    </row>
    <row r="44" spans="1:38" ht="18.600000000000001">
      <c r="A44" s="147"/>
      <c r="B44" s="158"/>
      <c r="C44" s="159"/>
      <c r="D44" s="160"/>
      <c r="E44" s="160"/>
      <c r="F44" s="161"/>
      <c r="G44" s="161"/>
      <c r="H44" s="162"/>
      <c r="I44" s="162"/>
      <c r="J44" s="162"/>
      <c r="K44" s="162"/>
      <c r="L44" s="162"/>
      <c r="M44" s="160"/>
      <c r="N44" s="162"/>
      <c r="O44" s="162"/>
      <c r="P44" s="162"/>
      <c r="Q44" s="162"/>
      <c r="R44" s="162"/>
      <c r="S44" s="160"/>
      <c r="T44" s="162"/>
      <c r="U44" s="162"/>
      <c r="V44" s="162"/>
      <c r="W44" s="162"/>
      <c r="X44" s="162"/>
      <c r="Y44" s="160"/>
      <c r="Z44" s="147"/>
      <c r="AA44" s="147"/>
      <c r="AB44" s="147"/>
      <c r="AC44" s="147"/>
      <c r="AD44" s="147"/>
      <c r="AE44" s="147"/>
      <c r="AF44" s="147"/>
      <c r="AG44" s="157"/>
      <c r="AH44" s="157"/>
      <c r="AI44" s="157"/>
      <c r="AJ44" s="157"/>
      <c r="AK44" s="157"/>
      <c r="AL44" s="157"/>
    </row>
    <row r="45" spans="1:38" ht="18.600000000000001">
      <c r="A45" s="147"/>
      <c r="B45" s="158"/>
      <c r="C45" s="159"/>
      <c r="D45" s="160"/>
      <c r="E45" s="160"/>
      <c r="F45" s="161"/>
      <c r="G45" s="161"/>
      <c r="H45" s="162"/>
      <c r="I45" s="162"/>
      <c r="J45" s="162"/>
      <c r="K45" s="162"/>
      <c r="L45" s="162"/>
      <c r="M45" s="160"/>
      <c r="N45" s="162"/>
      <c r="O45" s="162"/>
      <c r="P45" s="162"/>
      <c r="Q45" s="162"/>
      <c r="R45" s="162"/>
      <c r="S45" s="160"/>
      <c r="T45" s="162"/>
      <c r="U45" s="162"/>
      <c r="V45" s="162"/>
      <c r="W45" s="162"/>
      <c r="X45" s="162"/>
      <c r="Y45" s="160"/>
      <c r="Z45" s="147"/>
      <c r="AA45" s="147"/>
      <c r="AB45" s="147"/>
      <c r="AC45" s="147"/>
      <c r="AD45" s="147"/>
      <c r="AE45" s="147"/>
      <c r="AF45" s="147"/>
      <c r="AG45" s="157"/>
      <c r="AH45" s="157"/>
      <c r="AI45" s="157"/>
      <c r="AJ45" s="157"/>
      <c r="AK45" s="157"/>
      <c r="AL45" s="157"/>
    </row>
    <row r="46" spans="1:38" ht="18.600000000000001">
      <c r="A46" s="147"/>
      <c r="B46" s="158"/>
      <c r="C46" s="159"/>
      <c r="D46" s="160"/>
      <c r="E46" s="160"/>
      <c r="F46" s="161"/>
      <c r="G46" s="161"/>
      <c r="H46" s="162"/>
      <c r="I46" s="162"/>
      <c r="J46" s="162"/>
      <c r="K46" s="162"/>
      <c r="L46" s="162"/>
      <c r="M46" s="160"/>
      <c r="N46" s="162"/>
      <c r="O46" s="162"/>
      <c r="P46" s="162"/>
      <c r="Q46" s="162"/>
      <c r="R46" s="162"/>
      <c r="S46" s="160"/>
      <c r="T46" s="162"/>
      <c r="U46" s="162"/>
      <c r="V46" s="162"/>
      <c r="W46" s="162"/>
      <c r="X46" s="162"/>
      <c r="Y46" s="160"/>
      <c r="Z46" s="147"/>
      <c r="AA46" s="147"/>
      <c r="AB46" s="147"/>
      <c r="AC46" s="147"/>
      <c r="AD46" s="147"/>
      <c r="AE46" s="147"/>
      <c r="AF46" s="147"/>
      <c r="AG46" s="157"/>
      <c r="AH46" s="157"/>
      <c r="AI46" s="157"/>
      <c r="AJ46" s="157"/>
      <c r="AK46" s="157"/>
      <c r="AL46" s="157"/>
    </row>
    <row r="47" spans="1:38" ht="18.600000000000001">
      <c r="A47" s="147"/>
      <c r="B47" s="158"/>
      <c r="C47" s="159"/>
      <c r="D47" s="160"/>
      <c r="E47" s="160"/>
      <c r="F47" s="161"/>
      <c r="G47" s="161"/>
      <c r="H47" s="162"/>
      <c r="I47" s="162"/>
      <c r="J47" s="162"/>
      <c r="K47" s="162"/>
      <c r="L47" s="162"/>
      <c r="M47" s="160"/>
      <c r="N47" s="162"/>
      <c r="O47" s="162"/>
      <c r="P47" s="162"/>
      <c r="Q47" s="162"/>
      <c r="R47" s="162"/>
      <c r="S47" s="160"/>
      <c r="T47" s="162"/>
      <c r="U47" s="162"/>
      <c r="V47" s="162"/>
      <c r="W47" s="162"/>
      <c r="X47" s="162"/>
      <c r="Y47" s="160"/>
      <c r="Z47" s="147"/>
      <c r="AA47" s="147"/>
      <c r="AB47" s="147"/>
      <c r="AC47" s="147"/>
      <c r="AD47" s="147"/>
      <c r="AE47" s="147"/>
      <c r="AF47" s="147"/>
      <c r="AG47" s="157"/>
      <c r="AH47" s="157"/>
      <c r="AI47" s="157"/>
      <c r="AJ47" s="157"/>
      <c r="AK47" s="157"/>
      <c r="AL47" s="157"/>
    </row>
    <row r="48" spans="1:38" ht="18.600000000000001">
      <c r="A48" s="147"/>
      <c r="B48" s="158"/>
      <c r="C48" s="159"/>
      <c r="D48" s="160"/>
      <c r="E48" s="160"/>
      <c r="F48" s="161"/>
      <c r="G48" s="161"/>
      <c r="H48" s="162"/>
      <c r="I48" s="162"/>
      <c r="J48" s="162"/>
      <c r="K48" s="162"/>
      <c r="L48" s="162"/>
      <c r="M48" s="160"/>
      <c r="N48" s="162"/>
      <c r="O48" s="162"/>
      <c r="P48" s="162"/>
      <c r="Q48" s="162"/>
      <c r="R48" s="162"/>
      <c r="S48" s="160"/>
      <c r="T48" s="162"/>
      <c r="U48" s="162"/>
      <c r="V48" s="162"/>
      <c r="W48" s="162"/>
      <c r="X48" s="162"/>
      <c r="Y48" s="160"/>
      <c r="Z48" s="147"/>
      <c r="AA48" s="147"/>
      <c r="AB48" s="147"/>
      <c r="AC48" s="147"/>
      <c r="AD48" s="147"/>
      <c r="AE48" s="147"/>
      <c r="AF48" s="147"/>
      <c r="AG48" s="157"/>
      <c r="AH48" s="157"/>
      <c r="AI48" s="157"/>
      <c r="AJ48" s="157"/>
      <c r="AK48" s="157"/>
      <c r="AL48" s="157"/>
    </row>
    <row r="49" spans="1:38" ht="18.600000000000001">
      <c r="A49" s="147"/>
      <c r="B49" s="158"/>
      <c r="C49" s="159"/>
      <c r="D49" s="160"/>
      <c r="E49" s="160"/>
      <c r="F49" s="161"/>
      <c r="G49" s="161"/>
      <c r="H49" s="162"/>
      <c r="I49" s="162"/>
      <c r="J49" s="162"/>
      <c r="K49" s="162"/>
      <c r="L49" s="162"/>
      <c r="M49" s="160"/>
      <c r="N49" s="162"/>
      <c r="O49" s="162"/>
      <c r="P49" s="162"/>
      <c r="Q49" s="162"/>
      <c r="R49" s="162"/>
      <c r="S49" s="160"/>
      <c r="T49" s="162"/>
      <c r="U49" s="162"/>
      <c r="V49" s="162"/>
      <c r="W49" s="162"/>
      <c r="X49" s="162"/>
      <c r="Y49" s="160"/>
      <c r="Z49" s="147"/>
      <c r="AA49" s="147"/>
      <c r="AB49" s="147"/>
      <c r="AC49" s="147"/>
      <c r="AD49" s="147"/>
      <c r="AE49" s="147"/>
      <c r="AF49" s="147"/>
      <c r="AG49" s="157"/>
      <c r="AH49" s="157"/>
      <c r="AI49" s="157"/>
      <c r="AJ49" s="157"/>
      <c r="AK49" s="157"/>
      <c r="AL49" s="157"/>
    </row>
    <row r="50" spans="1:38" ht="18.600000000000001">
      <c r="A50" s="147"/>
      <c r="B50" s="158"/>
      <c r="C50" s="159"/>
      <c r="D50" s="160"/>
      <c r="E50" s="160"/>
      <c r="F50" s="161"/>
      <c r="G50" s="161"/>
      <c r="H50" s="162"/>
      <c r="I50" s="162"/>
      <c r="J50" s="162"/>
      <c r="K50" s="162"/>
      <c r="L50" s="162"/>
      <c r="M50" s="160"/>
      <c r="N50" s="162"/>
      <c r="O50" s="162"/>
      <c r="P50" s="162"/>
      <c r="Q50" s="162"/>
      <c r="R50" s="162"/>
      <c r="S50" s="160"/>
      <c r="T50" s="162"/>
      <c r="U50" s="162"/>
      <c r="V50" s="162"/>
      <c r="W50" s="162"/>
      <c r="X50" s="162"/>
      <c r="Y50" s="160"/>
      <c r="Z50" s="147"/>
      <c r="AA50" s="147"/>
      <c r="AB50" s="147"/>
      <c r="AC50" s="147"/>
      <c r="AD50" s="147"/>
      <c r="AE50" s="147"/>
      <c r="AF50" s="147"/>
      <c r="AG50" s="157"/>
      <c r="AH50" s="157"/>
      <c r="AI50" s="157"/>
      <c r="AJ50" s="157"/>
      <c r="AK50" s="157"/>
      <c r="AL50" s="157"/>
    </row>
    <row r="51" spans="1:38" ht="18.600000000000001">
      <c r="A51" s="147"/>
      <c r="B51" s="158"/>
      <c r="C51" s="159"/>
      <c r="D51" s="160"/>
      <c r="E51" s="160"/>
      <c r="F51" s="161"/>
      <c r="G51" s="161"/>
      <c r="H51" s="162"/>
      <c r="I51" s="162"/>
      <c r="J51" s="162"/>
      <c r="K51" s="162"/>
      <c r="L51" s="162"/>
      <c r="M51" s="160"/>
      <c r="N51" s="162"/>
      <c r="O51" s="162"/>
      <c r="P51" s="162"/>
      <c r="Q51" s="162"/>
      <c r="R51" s="162"/>
      <c r="S51" s="160"/>
      <c r="T51" s="162"/>
      <c r="U51" s="162"/>
      <c r="V51" s="162"/>
      <c r="W51" s="162"/>
      <c r="X51" s="162"/>
      <c r="Y51" s="160"/>
      <c r="Z51" s="147"/>
      <c r="AA51" s="147"/>
      <c r="AB51" s="147"/>
      <c r="AC51" s="147"/>
      <c r="AD51" s="147"/>
      <c r="AE51" s="147"/>
      <c r="AF51" s="147"/>
      <c r="AG51" s="157"/>
      <c r="AH51" s="157"/>
      <c r="AI51" s="157"/>
      <c r="AJ51" s="157"/>
      <c r="AK51" s="157"/>
      <c r="AL51" s="157"/>
    </row>
    <row r="52" spans="1:38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57"/>
      <c r="AH52" s="157"/>
      <c r="AI52" s="157"/>
      <c r="AJ52" s="157"/>
      <c r="AK52" s="157"/>
      <c r="AL52" s="157"/>
    </row>
    <row r="53" spans="1:38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57"/>
      <c r="AH53" s="157"/>
      <c r="AI53" s="157"/>
      <c r="AJ53" s="157"/>
      <c r="AK53" s="157"/>
      <c r="AL53" s="157"/>
    </row>
    <row r="54" spans="1:38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57"/>
      <c r="AH54" s="157"/>
      <c r="AI54" s="157"/>
      <c r="AJ54" s="157"/>
      <c r="AK54" s="157"/>
      <c r="AL54" s="157"/>
    </row>
    <row r="55" spans="1:38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57"/>
      <c r="AH55" s="157"/>
      <c r="AI55" s="157"/>
      <c r="AJ55" s="157"/>
      <c r="AK55" s="157"/>
      <c r="AL55" s="157"/>
    </row>
    <row r="56" spans="1:38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57"/>
      <c r="AH56" s="157"/>
      <c r="AI56" s="157"/>
      <c r="AJ56" s="157"/>
      <c r="AK56" s="157"/>
      <c r="AL56" s="157"/>
    </row>
    <row r="57" spans="1:38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57"/>
      <c r="AH57" s="157"/>
      <c r="AI57" s="157"/>
      <c r="AJ57" s="157"/>
      <c r="AK57" s="157"/>
      <c r="AL57" s="157"/>
    </row>
    <row r="58" spans="1:38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57"/>
      <c r="AH58" s="157"/>
      <c r="AI58" s="157"/>
      <c r="AJ58" s="157"/>
      <c r="AK58" s="157"/>
      <c r="AL58" s="157"/>
    </row>
    <row r="59" spans="1:38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57"/>
      <c r="AH59" s="157"/>
      <c r="AI59" s="157"/>
      <c r="AJ59" s="157"/>
      <c r="AK59" s="157"/>
      <c r="AL59" s="157"/>
    </row>
    <row r="60" spans="1:38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57"/>
      <c r="AH60" s="157"/>
      <c r="AI60" s="157"/>
      <c r="AJ60" s="157"/>
      <c r="AK60" s="157"/>
      <c r="AL60" s="157"/>
    </row>
    <row r="61" spans="1:38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57"/>
      <c r="AH61" s="157"/>
      <c r="AI61" s="157"/>
      <c r="AJ61" s="157"/>
      <c r="AK61" s="157"/>
      <c r="AL61" s="157"/>
    </row>
    <row r="62" spans="1:38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57"/>
      <c r="AH62" s="157"/>
      <c r="AI62" s="157"/>
      <c r="AJ62" s="157"/>
      <c r="AK62" s="157"/>
      <c r="AL62" s="157"/>
    </row>
    <row r="63" spans="1:38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57"/>
      <c r="AH63" s="157"/>
      <c r="AI63" s="157"/>
      <c r="AJ63" s="157"/>
      <c r="AK63" s="157"/>
      <c r="AL63" s="157"/>
    </row>
    <row r="64" spans="1:38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57"/>
      <c r="AH64" s="157"/>
      <c r="AI64" s="157"/>
      <c r="AJ64" s="157"/>
      <c r="AK64" s="157"/>
      <c r="AL64" s="157"/>
    </row>
    <row r="65" spans="1:38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57"/>
      <c r="AH65" s="157"/>
      <c r="AI65" s="157"/>
      <c r="AJ65" s="157"/>
      <c r="AK65" s="157"/>
      <c r="AL65" s="157"/>
    </row>
  </sheetData>
  <sortState xmlns:xlrd2="http://schemas.microsoft.com/office/spreadsheetml/2017/richdata2" ref="C3:AE34">
    <sortCondition descending="1" ref="F3:F34"/>
  </sortState>
  <mergeCells count="4">
    <mergeCell ref="H1:J1"/>
    <mergeCell ref="N1:P1"/>
    <mergeCell ref="T1:V1"/>
    <mergeCell ref="Z1:AB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F79E-23CD-4EC4-A2B4-30FE82021847}">
  <dimension ref="A1:AD70"/>
  <sheetViews>
    <sheetView workbookViewId="0">
      <selection activeCell="T34" sqref="T34"/>
    </sheetView>
  </sheetViews>
  <sheetFormatPr defaultRowHeight="14.4"/>
  <cols>
    <col min="6" max="6" width="4.44140625" customWidth="1"/>
    <col min="8" max="8" width="20.21875" customWidth="1"/>
    <col min="12" max="12" width="12" customWidth="1"/>
    <col min="15" max="15" width="2.6640625" customWidth="1"/>
    <col min="17" max="17" width="10.88671875" customWidth="1"/>
    <col min="18" max="18" width="4.77734375" customWidth="1"/>
  </cols>
  <sheetData>
    <row r="1" spans="1:30" ht="24" thickBot="1">
      <c r="A1" s="163"/>
      <c r="B1" s="163"/>
      <c r="C1" s="163"/>
      <c r="D1" s="163"/>
      <c r="E1" s="163"/>
      <c r="F1" s="521" t="s">
        <v>75</v>
      </c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38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</row>
    <row r="2" spans="1:30" ht="24.6" thickTop="1" thickBot="1">
      <c r="A2" s="163"/>
      <c r="B2" s="163"/>
      <c r="C2" s="163"/>
      <c r="D2" s="163"/>
      <c r="E2" s="163"/>
      <c r="F2" s="39"/>
      <c r="G2" s="53" t="s">
        <v>59</v>
      </c>
      <c r="H2" s="48"/>
      <c r="I2" s="462" t="s">
        <v>17</v>
      </c>
      <c r="J2" s="463"/>
      <c r="K2" s="522" t="s">
        <v>76</v>
      </c>
      <c r="L2" s="523"/>
      <c r="M2" s="524" t="s">
        <v>67</v>
      </c>
      <c r="N2" s="525"/>
      <c r="O2" s="526"/>
      <c r="P2" s="582" t="s">
        <v>77</v>
      </c>
      <c r="Q2" s="514"/>
      <c r="R2" s="41"/>
      <c r="S2" s="304" t="s">
        <v>85</v>
      </c>
      <c r="T2" s="305"/>
      <c r="U2" s="306"/>
      <c r="V2" s="147"/>
      <c r="W2" s="147"/>
      <c r="X2" s="147"/>
      <c r="Y2" s="147"/>
      <c r="Z2" s="147"/>
      <c r="AA2" s="147"/>
      <c r="AB2" s="147"/>
      <c r="AC2" s="147"/>
      <c r="AD2" s="147"/>
    </row>
    <row r="3" spans="1:30" ht="24" thickBot="1">
      <c r="A3" s="163"/>
      <c r="B3" s="163"/>
      <c r="C3" s="163"/>
      <c r="D3" s="163"/>
      <c r="E3" s="163"/>
      <c r="F3" s="290">
        <v>1</v>
      </c>
      <c r="G3" s="214" t="s">
        <v>25</v>
      </c>
      <c r="H3" s="215"/>
      <c r="I3" s="509">
        <v>286</v>
      </c>
      <c r="J3" s="436">
        <v>286</v>
      </c>
      <c r="K3" s="464">
        <v>141.196</v>
      </c>
      <c r="L3" s="465">
        <v>141.196</v>
      </c>
      <c r="M3" s="599">
        <v>1447</v>
      </c>
      <c r="N3" s="600">
        <v>1447</v>
      </c>
      <c r="O3" s="601">
        <v>1447</v>
      </c>
      <c r="P3" s="448">
        <v>1447</v>
      </c>
      <c r="Q3" s="449">
        <v>1447</v>
      </c>
      <c r="R3" s="16"/>
      <c r="S3" s="307" t="s">
        <v>70</v>
      </c>
      <c r="T3" s="308"/>
      <c r="U3" s="309"/>
      <c r="V3" s="147"/>
      <c r="W3" s="147"/>
      <c r="X3" s="147"/>
      <c r="Y3" s="147"/>
      <c r="Z3" s="147"/>
      <c r="AA3" s="147"/>
      <c r="AB3" s="147"/>
      <c r="AC3" s="147"/>
      <c r="AD3" s="147"/>
    </row>
    <row r="4" spans="1:30" ht="18.600000000000001">
      <c r="A4" s="163"/>
      <c r="B4" s="163"/>
      <c r="C4" s="163"/>
      <c r="D4" s="163"/>
      <c r="E4" s="163"/>
      <c r="F4" s="290">
        <v>2</v>
      </c>
      <c r="G4" s="216" t="s">
        <v>61</v>
      </c>
      <c r="H4" s="217"/>
      <c r="I4" s="437">
        <v>266</v>
      </c>
      <c r="J4" s="438">
        <v>266</v>
      </c>
      <c r="K4" s="487">
        <v>136.0344827586207</v>
      </c>
      <c r="L4" s="591">
        <v>136.0344827586207</v>
      </c>
      <c r="M4" s="589">
        <v>1401</v>
      </c>
      <c r="N4" s="589">
        <v>1401</v>
      </c>
      <c r="O4" s="589">
        <v>1401</v>
      </c>
      <c r="P4" s="549">
        <v>1401</v>
      </c>
      <c r="Q4" s="451">
        <v>1401</v>
      </c>
      <c r="R4" s="1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</row>
    <row r="5" spans="1:30" ht="18.600000000000001">
      <c r="A5" s="163"/>
      <c r="B5" s="163"/>
      <c r="C5" s="163"/>
      <c r="D5" s="163"/>
      <c r="E5" s="163"/>
      <c r="F5" s="290">
        <v>3</v>
      </c>
      <c r="G5" s="216" t="s">
        <v>56</v>
      </c>
      <c r="H5" s="217"/>
      <c r="I5" s="437">
        <v>241</v>
      </c>
      <c r="J5" s="438">
        <v>241</v>
      </c>
      <c r="K5" s="487">
        <v>137.61739130434782</v>
      </c>
      <c r="L5" s="591">
        <v>137.61739130434782</v>
      </c>
      <c r="M5" s="589">
        <v>1482</v>
      </c>
      <c r="N5" s="589">
        <v>1482</v>
      </c>
      <c r="O5" s="589">
        <v>1482</v>
      </c>
      <c r="P5" s="549">
        <v>1434</v>
      </c>
      <c r="Q5" s="451">
        <v>1434</v>
      </c>
      <c r="R5" s="1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</row>
    <row r="6" spans="1:30" ht="18.600000000000001">
      <c r="A6" s="163"/>
      <c r="B6" s="163"/>
      <c r="C6" s="163"/>
      <c r="D6" s="163"/>
      <c r="E6" s="163"/>
      <c r="F6" s="290">
        <v>4</v>
      </c>
      <c r="G6" s="216" t="s">
        <v>28</v>
      </c>
      <c r="H6" s="217"/>
      <c r="I6" s="437">
        <v>224</v>
      </c>
      <c r="J6" s="438">
        <v>224</v>
      </c>
      <c r="K6" s="487">
        <v>133.828</v>
      </c>
      <c r="L6" s="591">
        <v>133.828</v>
      </c>
      <c r="M6" s="589">
        <v>1439</v>
      </c>
      <c r="N6" s="589">
        <v>1439</v>
      </c>
      <c r="O6" s="589">
        <v>1439</v>
      </c>
      <c r="P6" s="549">
        <v>1392</v>
      </c>
      <c r="Q6" s="451">
        <v>1392</v>
      </c>
      <c r="R6" s="1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</row>
    <row r="7" spans="1:30" ht="18.600000000000001">
      <c r="A7" s="163"/>
      <c r="B7" s="163"/>
      <c r="C7" s="163"/>
      <c r="D7" s="163"/>
      <c r="E7" s="163"/>
      <c r="F7" s="290">
        <v>5</v>
      </c>
      <c r="G7" s="216" t="s">
        <v>27</v>
      </c>
      <c r="H7" s="217"/>
      <c r="I7" s="479">
        <v>218</v>
      </c>
      <c r="J7" s="480">
        <v>218</v>
      </c>
      <c r="K7" s="487">
        <v>132.38518518518518</v>
      </c>
      <c r="L7" s="591">
        <v>132.38518518518518</v>
      </c>
      <c r="M7" s="589">
        <v>1441</v>
      </c>
      <c r="N7" s="589">
        <v>1441</v>
      </c>
      <c r="O7" s="589">
        <v>1441</v>
      </c>
      <c r="P7" s="549">
        <v>1381</v>
      </c>
      <c r="Q7" s="451">
        <v>1381</v>
      </c>
      <c r="R7" s="1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</row>
    <row r="8" spans="1:30" ht="18.600000000000001">
      <c r="A8" s="147"/>
      <c r="B8" s="147"/>
      <c r="C8" s="147"/>
      <c r="D8" s="147"/>
      <c r="E8" s="147"/>
      <c r="F8" s="290">
        <v>6</v>
      </c>
      <c r="G8" s="218" t="s">
        <v>26</v>
      </c>
      <c r="H8" s="219"/>
      <c r="I8" s="437">
        <v>208</v>
      </c>
      <c r="J8" s="438">
        <v>208</v>
      </c>
      <c r="K8" s="487">
        <v>135.11851851851853</v>
      </c>
      <c r="L8" s="591">
        <v>135.11851851851853</v>
      </c>
      <c r="M8" s="589">
        <v>1455</v>
      </c>
      <c r="N8" s="589">
        <v>1455</v>
      </c>
      <c r="O8" s="589">
        <v>1455</v>
      </c>
      <c r="P8" s="549">
        <v>1401</v>
      </c>
      <c r="Q8" s="451">
        <v>1401</v>
      </c>
      <c r="R8" s="1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</row>
    <row r="9" spans="1:30" ht="18.600000000000001">
      <c r="A9" s="147"/>
      <c r="B9" s="147"/>
      <c r="C9" s="147"/>
      <c r="D9" s="147"/>
      <c r="E9" s="147"/>
      <c r="F9" s="290">
        <v>7</v>
      </c>
      <c r="G9" s="216" t="s">
        <v>29</v>
      </c>
      <c r="H9" s="217"/>
      <c r="I9" s="437">
        <v>204</v>
      </c>
      <c r="J9" s="438">
        <v>204</v>
      </c>
      <c r="K9" s="487">
        <v>136.44782608695652</v>
      </c>
      <c r="L9" s="591">
        <v>136.44782608695652</v>
      </c>
      <c r="M9" s="589">
        <v>1455</v>
      </c>
      <c r="N9" s="589">
        <v>1455</v>
      </c>
      <c r="O9" s="589">
        <v>1455</v>
      </c>
      <c r="P9" s="549">
        <v>1426</v>
      </c>
      <c r="Q9" s="451">
        <v>1426</v>
      </c>
      <c r="R9" s="1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</row>
    <row r="10" spans="1:30" ht="18.600000000000001">
      <c r="A10" s="147"/>
      <c r="B10" s="147"/>
      <c r="C10" s="147"/>
      <c r="D10" s="147"/>
      <c r="E10" s="147"/>
      <c r="F10" s="290">
        <v>8</v>
      </c>
      <c r="G10" s="216" t="s">
        <v>30</v>
      </c>
      <c r="H10" s="217"/>
      <c r="I10" s="439">
        <v>196</v>
      </c>
      <c r="J10" s="470">
        <v>196</v>
      </c>
      <c r="K10" s="583">
        <v>138.62352941176471</v>
      </c>
      <c r="L10" s="492">
        <v>138.62352941176471</v>
      </c>
      <c r="M10" s="589">
        <v>1458</v>
      </c>
      <c r="N10" s="589">
        <v>1458</v>
      </c>
      <c r="O10" s="589">
        <v>1458</v>
      </c>
      <c r="P10" s="584">
        <v>1444</v>
      </c>
      <c r="Q10" s="490">
        <v>1444</v>
      </c>
      <c r="R10" s="1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</row>
    <row r="11" spans="1:30" ht="18.600000000000001">
      <c r="A11" s="147"/>
      <c r="B11" s="147"/>
      <c r="C11" s="147"/>
      <c r="D11" s="147"/>
      <c r="E11" s="147"/>
      <c r="F11" s="290">
        <v>9</v>
      </c>
      <c r="G11" s="318" t="s">
        <v>57</v>
      </c>
      <c r="H11" s="320"/>
      <c r="I11" s="497">
        <v>152</v>
      </c>
      <c r="J11" s="592">
        <v>152</v>
      </c>
      <c r="K11" s="593">
        <v>139.07599999999999</v>
      </c>
      <c r="L11" s="500">
        <v>139.07599999999999</v>
      </c>
      <c r="M11" s="594">
        <v>1471</v>
      </c>
      <c r="N11" s="595">
        <v>1471</v>
      </c>
      <c r="O11" s="596">
        <v>1471</v>
      </c>
      <c r="P11" s="597">
        <v>1428</v>
      </c>
      <c r="Q11" s="598">
        <v>1428</v>
      </c>
      <c r="R11" s="1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</row>
    <row r="12" spans="1:30" ht="19.2" thickBot="1">
      <c r="A12" s="147"/>
      <c r="B12" s="147"/>
      <c r="C12" s="147"/>
      <c r="D12" s="147"/>
      <c r="E12" s="147"/>
      <c r="F12" s="290">
        <v>10</v>
      </c>
      <c r="G12" s="231" t="s">
        <v>74</v>
      </c>
      <c r="H12" s="232"/>
      <c r="I12" s="585">
        <v>137</v>
      </c>
      <c r="J12" s="585">
        <v>137</v>
      </c>
      <c r="K12" s="586">
        <v>132.65294117647059</v>
      </c>
      <c r="L12" s="586">
        <v>132.65294117647059</v>
      </c>
      <c r="M12" s="590">
        <v>1436</v>
      </c>
      <c r="N12" s="590">
        <v>1436</v>
      </c>
      <c r="O12" s="590">
        <v>1436</v>
      </c>
      <c r="P12" s="587">
        <v>1405</v>
      </c>
      <c r="Q12" s="588">
        <v>1405</v>
      </c>
      <c r="R12" s="1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</row>
    <row r="13" spans="1:30" ht="19.2" thickBot="1">
      <c r="A13" s="147"/>
      <c r="B13" s="147"/>
      <c r="C13" s="147"/>
      <c r="D13" s="147"/>
      <c r="E13" s="147"/>
      <c r="F13" s="292"/>
      <c r="G13" s="502"/>
      <c r="H13" s="502"/>
      <c r="I13" s="40"/>
      <c r="J13" s="6"/>
      <c r="K13" s="6"/>
      <c r="L13" s="6"/>
      <c r="M13" s="495"/>
      <c r="N13" s="495"/>
      <c r="O13" s="6"/>
      <c r="P13" s="496"/>
      <c r="Q13" s="496"/>
      <c r="R13" s="1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</row>
    <row r="14" spans="1:30" ht="19.8" thickTop="1" thickBot="1">
      <c r="A14" s="147"/>
      <c r="B14" s="147"/>
      <c r="C14" s="147"/>
      <c r="D14" s="147"/>
      <c r="E14" s="147"/>
      <c r="F14" s="288"/>
      <c r="G14" s="303" t="s">
        <v>0</v>
      </c>
      <c r="H14" s="52"/>
      <c r="I14" s="462" t="s">
        <v>17</v>
      </c>
      <c r="J14" s="463"/>
      <c r="K14" s="522" t="s">
        <v>76</v>
      </c>
      <c r="L14" s="523"/>
      <c r="M14" s="524" t="s">
        <v>67</v>
      </c>
      <c r="N14" s="525"/>
      <c r="O14" s="526"/>
      <c r="P14" s="582" t="s">
        <v>77</v>
      </c>
      <c r="Q14" s="514"/>
      <c r="R14" s="42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</row>
    <row r="15" spans="1:30" ht="18.600000000000001">
      <c r="A15" s="147"/>
      <c r="B15" s="147"/>
      <c r="C15" s="147"/>
      <c r="D15" s="147"/>
      <c r="E15" s="147"/>
      <c r="F15" s="290">
        <v>1</v>
      </c>
      <c r="G15" s="222" t="s">
        <v>68</v>
      </c>
      <c r="H15" s="223"/>
      <c r="I15" s="477">
        <v>262</v>
      </c>
      <c r="J15" s="478">
        <v>262</v>
      </c>
      <c r="K15" s="530">
        <v>124.30384615384615</v>
      </c>
      <c r="L15" s="531">
        <v>124.30384615384615</v>
      </c>
      <c r="M15" s="527">
        <v>1342</v>
      </c>
      <c r="N15" s="528">
        <v>1342</v>
      </c>
      <c r="O15" s="529">
        <v>1342</v>
      </c>
      <c r="P15" s="580">
        <v>1342</v>
      </c>
      <c r="Q15" s="581">
        <v>1342</v>
      </c>
      <c r="R15" s="1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</row>
    <row r="16" spans="1:30" ht="18.600000000000001">
      <c r="A16" s="147"/>
      <c r="B16" s="147"/>
      <c r="C16" s="147"/>
      <c r="D16" s="147"/>
      <c r="E16" s="147"/>
      <c r="F16" s="290">
        <v>2</v>
      </c>
      <c r="G16" s="216" t="s">
        <v>31</v>
      </c>
      <c r="H16" s="217"/>
      <c r="I16" s="437">
        <v>251</v>
      </c>
      <c r="J16" s="437">
        <v>251</v>
      </c>
      <c r="K16" s="546">
        <v>121.92916666666666</v>
      </c>
      <c r="L16" s="546">
        <v>121.92916666666666</v>
      </c>
      <c r="M16" s="555">
        <v>1413</v>
      </c>
      <c r="N16" s="555">
        <v>1413</v>
      </c>
      <c r="O16" s="555">
        <v>1413</v>
      </c>
      <c r="P16" s="545">
        <v>1291</v>
      </c>
      <c r="Q16" s="469">
        <v>1291</v>
      </c>
      <c r="R16" s="1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</row>
    <row r="17" spans="1:30" ht="18.600000000000001">
      <c r="A17" s="147"/>
      <c r="B17" s="147"/>
      <c r="C17" s="147"/>
      <c r="D17" s="147"/>
      <c r="E17" s="147"/>
      <c r="F17" s="290">
        <v>3</v>
      </c>
      <c r="G17" s="216" t="s">
        <v>5</v>
      </c>
      <c r="H17" s="217"/>
      <c r="I17" s="437">
        <v>244</v>
      </c>
      <c r="J17" s="437">
        <v>244</v>
      </c>
      <c r="K17" s="546">
        <v>118.02222222222223</v>
      </c>
      <c r="L17" s="546">
        <v>118.02222222222223</v>
      </c>
      <c r="M17" s="555">
        <v>1405</v>
      </c>
      <c r="N17" s="555">
        <v>1405</v>
      </c>
      <c r="O17" s="555">
        <v>1405</v>
      </c>
      <c r="P17" s="545">
        <v>1252</v>
      </c>
      <c r="Q17" s="469">
        <v>1252</v>
      </c>
      <c r="R17" s="1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</row>
    <row r="18" spans="1:30" ht="18.600000000000001">
      <c r="A18" s="147"/>
      <c r="B18" s="147"/>
      <c r="C18" s="147"/>
      <c r="D18" s="147"/>
      <c r="E18" s="147"/>
      <c r="F18" s="290">
        <v>4</v>
      </c>
      <c r="G18" s="216" t="s">
        <v>43</v>
      </c>
      <c r="H18" s="217"/>
      <c r="I18" s="437">
        <v>244</v>
      </c>
      <c r="J18" s="437">
        <v>244</v>
      </c>
      <c r="K18" s="546">
        <v>118.05714285714286</v>
      </c>
      <c r="L18" s="546">
        <v>118.05714285714286</v>
      </c>
      <c r="M18" s="555">
        <v>1337</v>
      </c>
      <c r="N18" s="555">
        <v>1337</v>
      </c>
      <c r="O18" s="555">
        <v>1337</v>
      </c>
      <c r="P18" s="545">
        <v>1253</v>
      </c>
      <c r="Q18" s="469">
        <v>1253</v>
      </c>
      <c r="R18" s="1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</row>
    <row r="19" spans="1:30" ht="18.600000000000001">
      <c r="A19" s="147"/>
      <c r="B19" s="147"/>
      <c r="C19" s="147"/>
      <c r="D19" s="147"/>
      <c r="E19" s="147"/>
      <c r="F19" s="290">
        <v>5</v>
      </c>
      <c r="G19" s="216" t="s">
        <v>42</v>
      </c>
      <c r="H19" s="217"/>
      <c r="I19" s="479">
        <v>220</v>
      </c>
      <c r="J19" s="479">
        <v>220</v>
      </c>
      <c r="K19" s="546">
        <v>127.62380952380953</v>
      </c>
      <c r="L19" s="546">
        <v>127.62380952380953</v>
      </c>
      <c r="M19" s="555">
        <v>1426</v>
      </c>
      <c r="N19" s="555">
        <v>1426</v>
      </c>
      <c r="O19" s="555">
        <v>1426</v>
      </c>
      <c r="P19" s="545">
        <v>1339</v>
      </c>
      <c r="Q19" s="469">
        <v>1339</v>
      </c>
      <c r="R19" s="1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</row>
    <row r="20" spans="1:30" ht="18.600000000000001">
      <c r="A20" s="147"/>
      <c r="B20" s="147"/>
      <c r="C20" s="147"/>
      <c r="D20" s="147"/>
      <c r="E20" s="147"/>
      <c r="F20" s="290">
        <v>6</v>
      </c>
      <c r="G20" s="216" t="s">
        <v>13</v>
      </c>
      <c r="H20" s="217"/>
      <c r="I20" s="479">
        <v>242</v>
      </c>
      <c r="J20" s="479">
        <v>242</v>
      </c>
      <c r="K20" s="546">
        <v>125.84399999999999</v>
      </c>
      <c r="L20" s="546">
        <v>125.84399999999999</v>
      </c>
      <c r="M20" s="555">
        <v>1393</v>
      </c>
      <c r="N20" s="555">
        <v>1393</v>
      </c>
      <c r="O20" s="555">
        <v>1393</v>
      </c>
      <c r="P20" s="578">
        <v>1326</v>
      </c>
      <c r="Q20" s="579">
        <v>1326</v>
      </c>
      <c r="R20" s="1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</row>
    <row r="21" spans="1:30" ht="18.600000000000001">
      <c r="A21" s="147"/>
      <c r="B21" s="147"/>
      <c r="C21" s="147"/>
      <c r="D21" s="147"/>
      <c r="E21" s="147"/>
      <c r="F21" s="290">
        <v>7</v>
      </c>
      <c r="G21" s="216" t="s">
        <v>32</v>
      </c>
      <c r="H21" s="217"/>
      <c r="I21" s="437">
        <v>235</v>
      </c>
      <c r="J21" s="437">
        <v>235</v>
      </c>
      <c r="K21" s="546">
        <v>122.79615384615384</v>
      </c>
      <c r="L21" s="546">
        <v>122.79615384615384</v>
      </c>
      <c r="M21" s="555">
        <v>1361</v>
      </c>
      <c r="N21" s="555">
        <v>1361</v>
      </c>
      <c r="O21" s="555">
        <v>1361</v>
      </c>
      <c r="P21" s="545">
        <v>1306</v>
      </c>
      <c r="Q21" s="469">
        <v>1306</v>
      </c>
      <c r="R21" s="1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</row>
    <row r="22" spans="1:30" ht="18.600000000000001">
      <c r="A22" s="147"/>
      <c r="B22" s="147"/>
      <c r="C22" s="147"/>
      <c r="D22" s="147"/>
      <c r="E22" s="147"/>
      <c r="F22" s="290">
        <v>8</v>
      </c>
      <c r="G22" s="229" t="s">
        <v>33</v>
      </c>
      <c r="H22" s="230"/>
      <c r="I22" s="550">
        <v>201</v>
      </c>
      <c r="J22" s="550">
        <v>201</v>
      </c>
      <c r="K22" s="552">
        <v>129.24347826086955</v>
      </c>
      <c r="L22" s="552">
        <v>129.24347826086955</v>
      </c>
      <c r="M22" s="575">
        <v>1437</v>
      </c>
      <c r="N22" s="575">
        <v>1437</v>
      </c>
      <c r="O22" s="575">
        <v>1437</v>
      </c>
      <c r="P22" s="573">
        <v>1364</v>
      </c>
      <c r="Q22" s="574">
        <v>1364</v>
      </c>
      <c r="R22" s="1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</row>
    <row r="23" spans="1:30" ht="18.600000000000001">
      <c r="A23" s="147"/>
      <c r="B23" s="147"/>
      <c r="C23" s="147"/>
      <c r="D23" s="147"/>
      <c r="E23" s="147"/>
      <c r="F23" s="290">
        <v>9</v>
      </c>
      <c r="G23" s="241" t="s">
        <v>24</v>
      </c>
      <c r="H23" s="242"/>
      <c r="I23" s="559">
        <v>209</v>
      </c>
      <c r="J23" s="560">
        <v>209</v>
      </c>
      <c r="K23" s="568">
        <v>130.928</v>
      </c>
      <c r="L23" s="569">
        <v>130.928</v>
      </c>
      <c r="M23" s="565">
        <v>1409</v>
      </c>
      <c r="N23" s="566">
        <v>1409</v>
      </c>
      <c r="O23" s="567">
        <v>1409</v>
      </c>
      <c r="P23" s="561">
        <v>1368</v>
      </c>
      <c r="Q23" s="562">
        <v>1368</v>
      </c>
      <c r="R23" s="1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</row>
    <row r="24" spans="1:30" ht="18.600000000000001">
      <c r="A24" s="147"/>
      <c r="B24" s="147"/>
      <c r="C24" s="147"/>
      <c r="D24" s="147"/>
      <c r="E24" s="147"/>
      <c r="F24" s="290">
        <v>10</v>
      </c>
      <c r="G24" s="243" t="s">
        <v>3</v>
      </c>
      <c r="H24" s="244"/>
      <c r="I24" s="559">
        <v>145</v>
      </c>
      <c r="J24" s="560">
        <v>145</v>
      </c>
      <c r="K24" s="568">
        <v>113.8551724137931</v>
      </c>
      <c r="L24" s="569">
        <v>113.8551724137931</v>
      </c>
      <c r="M24" s="565">
        <v>1434</v>
      </c>
      <c r="N24" s="566">
        <v>1434</v>
      </c>
      <c r="O24" s="567">
        <v>1434</v>
      </c>
      <c r="P24" s="576">
        <v>1256</v>
      </c>
      <c r="Q24" s="577">
        <v>1256</v>
      </c>
      <c r="R24" s="1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</row>
    <row r="25" spans="1:30" ht="19.2" thickBot="1">
      <c r="A25" s="147"/>
      <c r="B25" s="147"/>
      <c r="C25" s="147"/>
      <c r="D25" s="147"/>
      <c r="E25" s="147"/>
      <c r="F25" s="290"/>
      <c r="G25" s="5"/>
      <c r="H25" s="5"/>
      <c r="I25" s="4"/>
      <c r="J25" s="6"/>
      <c r="K25" s="6"/>
      <c r="L25" s="6"/>
      <c r="M25" s="11"/>
      <c r="N25" s="6"/>
      <c r="O25" s="6"/>
      <c r="P25" s="43"/>
      <c r="Q25" s="4"/>
      <c r="R25" s="1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</row>
    <row r="26" spans="1:30" ht="19.8" thickTop="1" thickBot="1">
      <c r="A26" s="147"/>
      <c r="B26" s="147"/>
      <c r="C26" s="147"/>
      <c r="D26" s="147"/>
      <c r="E26" s="147"/>
      <c r="F26" s="293"/>
      <c r="G26" s="302" t="s">
        <v>7</v>
      </c>
      <c r="H26" s="83"/>
      <c r="I26" s="443" t="s">
        <v>17</v>
      </c>
      <c r="J26" s="444"/>
      <c r="K26" s="522" t="s">
        <v>76</v>
      </c>
      <c r="L26" s="523"/>
      <c r="M26" s="570" t="s">
        <v>67</v>
      </c>
      <c r="N26" s="571"/>
      <c r="O26" s="572"/>
      <c r="P26" s="563" t="s">
        <v>77</v>
      </c>
      <c r="Q26" s="564"/>
      <c r="R26" s="1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</row>
    <row r="27" spans="1:30" ht="18.600000000000001">
      <c r="A27" s="147"/>
      <c r="B27" s="147"/>
      <c r="C27" s="147"/>
      <c r="D27" s="147"/>
      <c r="E27" s="147"/>
      <c r="F27" s="290">
        <v>1</v>
      </c>
      <c r="G27" s="222" t="s">
        <v>71</v>
      </c>
      <c r="H27" s="228"/>
      <c r="I27" s="435">
        <v>285</v>
      </c>
      <c r="J27" s="436">
        <v>285</v>
      </c>
      <c r="K27" s="530">
        <v>96.247826086956522</v>
      </c>
      <c r="L27" s="531">
        <v>96.247826086956522</v>
      </c>
      <c r="M27" s="527">
        <v>1040</v>
      </c>
      <c r="N27" s="528">
        <v>1040</v>
      </c>
      <c r="O27" s="529">
        <v>1040</v>
      </c>
      <c r="P27" s="556">
        <v>1040</v>
      </c>
      <c r="Q27" s="557">
        <v>1040</v>
      </c>
      <c r="R27" s="1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</row>
    <row r="28" spans="1:30" ht="18.600000000000001">
      <c r="A28" s="147"/>
      <c r="B28" s="147"/>
      <c r="C28" s="147"/>
      <c r="D28" s="147"/>
      <c r="E28" s="147"/>
      <c r="F28" s="290">
        <v>2</v>
      </c>
      <c r="G28" s="216" t="s">
        <v>69</v>
      </c>
      <c r="H28" s="217"/>
      <c r="I28" s="437">
        <v>273</v>
      </c>
      <c r="J28" s="437">
        <v>273</v>
      </c>
      <c r="K28" s="546">
        <v>105.90689655172413</v>
      </c>
      <c r="L28" s="546">
        <v>105.90689655172413</v>
      </c>
      <c r="M28" s="558">
        <v>1154</v>
      </c>
      <c r="N28" s="558">
        <v>1154</v>
      </c>
      <c r="O28" s="558">
        <v>1154</v>
      </c>
      <c r="P28" s="549">
        <v>1154</v>
      </c>
      <c r="Q28" s="451">
        <v>1154</v>
      </c>
      <c r="R28" s="1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</row>
    <row r="29" spans="1:30" ht="18.600000000000001">
      <c r="A29" s="147"/>
      <c r="B29" s="147"/>
      <c r="C29" s="147"/>
      <c r="D29" s="147"/>
      <c r="E29" s="147"/>
      <c r="F29" s="290">
        <v>3</v>
      </c>
      <c r="G29" s="216" t="s">
        <v>47</v>
      </c>
      <c r="H29" s="217"/>
      <c r="I29" s="437">
        <v>270</v>
      </c>
      <c r="J29" s="437">
        <v>270</v>
      </c>
      <c r="K29" s="546">
        <v>105.13793103448276</v>
      </c>
      <c r="L29" s="546">
        <v>105.13793103448276</v>
      </c>
      <c r="M29" s="555">
        <v>1284</v>
      </c>
      <c r="N29" s="555">
        <v>1284</v>
      </c>
      <c r="O29" s="555">
        <v>1284</v>
      </c>
      <c r="P29" s="554">
        <v>1113</v>
      </c>
      <c r="Q29" s="484">
        <v>1113</v>
      </c>
      <c r="R29" s="1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</row>
    <row r="30" spans="1:30" ht="18.600000000000001">
      <c r="A30" s="147"/>
      <c r="B30" s="147"/>
      <c r="C30" s="147"/>
      <c r="D30" s="147"/>
      <c r="E30" s="147"/>
      <c r="F30" s="290">
        <v>4</v>
      </c>
      <c r="G30" s="216" t="s">
        <v>34</v>
      </c>
      <c r="H30" s="217"/>
      <c r="I30" s="437">
        <v>248</v>
      </c>
      <c r="J30" s="437">
        <v>248</v>
      </c>
      <c r="K30" s="546">
        <v>106.10952380952381</v>
      </c>
      <c r="L30" s="546">
        <v>106.10952380952381</v>
      </c>
      <c r="M30" s="555">
        <v>1179</v>
      </c>
      <c r="N30" s="555">
        <v>1179</v>
      </c>
      <c r="O30" s="555">
        <v>1179</v>
      </c>
      <c r="P30" s="549">
        <v>1179</v>
      </c>
      <c r="Q30" s="451">
        <v>1179</v>
      </c>
      <c r="R30" s="1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</row>
    <row r="31" spans="1:30" ht="18.600000000000001">
      <c r="A31" s="147"/>
      <c r="B31" s="147"/>
      <c r="C31" s="147"/>
      <c r="D31" s="147"/>
      <c r="E31" s="147"/>
      <c r="F31" s="290">
        <v>5</v>
      </c>
      <c r="G31" s="216" t="s">
        <v>62</v>
      </c>
      <c r="H31" s="217"/>
      <c r="I31" s="437">
        <v>245</v>
      </c>
      <c r="J31" s="437">
        <v>245</v>
      </c>
      <c r="K31" s="546">
        <v>113.69310344827586</v>
      </c>
      <c r="L31" s="546">
        <v>113.69310344827586</v>
      </c>
      <c r="M31" s="548">
        <v>1198</v>
      </c>
      <c r="N31" s="548">
        <v>1198</v>
      </c>
      <c r="O31" s="548">
        <v>1198</v>
      </c>
      <c r="P31" s="549">
        <v>1198</v>
      </c>
      <c r="Q31" s="451">
        <v>1198</v>
      </c>
      <c r="R31" s="1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</row>
    <row r="32" spans="1:30" ht="18.600000000000001">
      <c r="A32" s="147"/>
      <c r="B32" s="147"/>
      <c r="C32" s="147"/>
      <c r="D32" s="147"/>
      <c r="E32" s="147"/>
      <c r="F32" s="290">
        <v>6</v>
      </c>
      <c r="G32" s="229" t="s">
        <v>36</v>
      </c>
      <c r="H32" s="230"/>
      <c r="I32" s="550">
        <v>238</v>
      </c>
      <c r="J32" s="550">
        <v>238</v>
      </c>
      <c r="K32" s="552">
        <v>105.19655172413793</v>
      </c>
      <c r="L32" s="552">
        <v>105.19655172413793</v>
      </c>
      <c r="M32" s="553">
        <v>1302</v>
      </c>
      <c r="N32" s="553">
        <v>1302</v>
      </c>
      <c r="O32" s="553">
        <v>1302</v>
      </c>
      <c r="P32" s="551">
        <v>1139</v>
      </c>
      <c r="Q32" s="467">
        <v>1139</v>
      </c>
      <c r="R32" s="1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</row>
    <row r="33" spans="1:30" ht="18.600000000000001">
      <c r="A33" s="147"/>
      <c r="B33" s="147"/>
      <c r="C33" s="147"/>
      <c r="D33" s="147"/>
      <c r="E33" s="147"/>
      <c r="F33" s="290">
        <v>7</v>
      </c>
      <c r="G33" s="216" t="s">
        <v>38</v>
      </c>
      <c r="H33" s="217"/>
      <c r="I33" s="544">
        <v>217</v>
      </c>
      <c r="J33" s="544">
        <v>217</v>
      </c>
      <c r="K33" s="546">
        <v>109.2</v>
      </c>
      <c r="L33" s="546">
        <v>109.2</v>
      </c>
      <c r="M33" s="548">
        <v>1361</v>
      </c>
      <c r="N33" s="548">
        <v>1361</v>
      </c>
      <c r="O33" s="548">
        <v>1361</v>
      </c>
      <c r="P33" s="545">
        <v>1193</v>
      </c>
      <c r="Q33" s="469">
        <v>1193</v>
      </c>
      <c r="R33" s="1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</row>
    <row r="34" spans="1:30" ht="18.600000000000001">
      <c r="A34" s="147"/>
      <c r="B34" s="147"/>
      <c r="C34" s="147"/>
      <c r="D34" s="147"/>
      <c r="E34" s="147"/>
      <c r="F34" s="290">
        <v>8</v>
      </c>
      <c r="G34" s="216" t="s">
        <v>37</v>
      </c>
      <c r="H34" s="217"/>
      <c r="I34" s="427">
        <v>212</v>
      </c>
      <c r="J34" s="427">
        <v>212</v>
      </c>
      <c r="K34" s="547">
        <v>96.078571428571422</v>
      </c>
      <c r="L34" s="547">
        <v>96.078571428571422</v>
      </c>
      <c r="M34" s="548">
        <v>1274</v>
      </c>
      <c r="N34" s="548">
        <v>1274</v>
      </c>
      <c r="O34" s="548">
        <v>1274</v>
      </c>
      <c r="P34" s="545">
        <v>1031</v>
      </c>
      <c r="Q34" s="469">
        <v>1031</v>
      </c>
      <c r="R34" s="1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</row>
    <row r="35" spans="1:30" ht="18.600000000000001">
      <c r="A35" s="147"/>
      <c r="B35" s="147"/>
      <c r="C35" s="147"/>
      <c r="D35" s="147"/>
      <c r="E35" s="147"/>
      <c r="F35" s="290">
        <v>9</v>
      </c>
      <c r="G35" s="339" t="s">
        <v>60</v>
      </c>
      <c r="H35" s="340"/>
      <c r="I35" s="429">
        <v>166</v>
      </c>
      <c r="J35" s="429">
        <v>166</v>
      </c>
      <c r="K35" s="536">
        <v>110.72941176470589</v>
      </c>
      <c r="L35" s="536">
        <v>110.72941176470589</v>
      </c>
      <c r="M35" s="537">
        <v>1337</v>
      </c>
      <c r="N35" s="537">
        <v>1337</v>
      </c>
      <c r="O35" s="537">
        <v>1337</v>
      </c>
      <c r="P35" s="533">
        <v>1203</v>
      </c>
      <c r="Q35" s="534">
        <v>1203</v>
      </c>
      <c r="R35" s="1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</row>
    <row r="36" spans="1:30" ht="19.2" thickBot="1">
      <c r="A36" s="147"/>
      <c r="B36" s="147"/>
      <c r="C36" s="147"/>
      <c r="D36" s="147"/>
      <c r="E36" s="147"/>
      <c r="F36" s="290">
        <v>10</v>
      </c>
      <c r="G36" s="339" t="s">
        <v>88</v>
      </c>
      <c r="H36" s="368"/>
      <c r="I36" s="420">
        <v>60</v>
      </c>
      <c r="J36" s="421">
        <v>60</v>
      </c>
      <c r="K36" s="539">
        <v>95.15</v>
      </c>
      <c r="L36" s="540">
        <v>95.15</v>
      </c>
      <c r="M36" s="541">
        <v>1242</v>
      </c>
      <c r="N36" s="542">
        <v>1242</v>
      </c>
      <c r="O36" s="543">
        <v>1242</v>
      </c>
      <c r="P36" s="411">
        <v>1052</v>
      </c>
      <c r="Q36" s="412">
        <v>1052</v>
      </c>
      <c r="R36" s="1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</row>
    <row r="37" spans="1:30" ht="18.600000000000001">
      <c r="A37" s="147"/>
      <c r="B37" s="147"/>
      <c r="C37" s="147"/>
      <c r="D37" s="147"/>
      <c r="E37" s="147"/>
      <c r="F37" s="11"/>
      <c r="G37" s="366"/>
      <c r="H37" s="367"/>
      <c r="I37" s="414"/>
      <c r="J37" s="414"/>
      <c r="K37" s="426"/>
      <c r="L37" s="426"/>
      <c r="M37" s="538"/>
      <c r="N37" s="538"/>
      <c r="O37" s="538"/>
      <c r="P37" s="535"/>
      <c r="Q37" s="535"/>
      <c r="R37" s="1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</row>
    <row r="38" spans="1:30" ht="18.600000000000001">
      <c r="A38" s="147"/>
      <c r="B38" s="147"/>
      <c r="C38" s="147"/>
      <c r="D38" s="147"/>
      <c r="E38" s="147"/>
      <c r="F38" s="152"/>
      <c r="G38" s="86"/>
      <c r="H38" s="75"/>
      <c r="I38" s="408"/>
      <c r="J38" s="408"/>
      <c r="K38" s="518"/>
      <c r="L38" s="518"/>
      <c r="M38" s="519"/>
      <c r="N38" s="519"/>
      <c r="O38" s="519"/>
      <c r="P38" s="532"/>
      <c r="Q38" s="532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</row>
    <row r="39" spans="1:30" ht="18.600000000000001">
      <c r="A39" s="147"/>
      <c r="B39" s="147"/>
      <c r="C39" s="147"/>
      <c r="D39" s="147"/>
      <c r="E39" s="147"/>
      <c r="F39" s="152"/>
      <c r="G39" s="86"/>
      <c r="H39" s="75"/>
      <c r="I39" s="407"/>
      <c r="J39" s="407"/>
      <c r="K39" s="518"/>
      <c r="L39" s="518"/>
      <c r="M39" s="519"/>
      <c r="N39" s="519"/>
      <c r="O39" s="519"/>
      <c r="P39" s="532"/>
      <c r="Q39" s="532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</row>
    <row r="40" spans="1:30" ht="18.600000000000001">
      <c r="A40" s="147"/>
      <c r="B40" s="147"/>
      <c r="C40" s="147"/>
      <c r="D40" s="147"/>
      <c r="E40" s="147"/>
      <c r="F40" s="152"/>
      <c r="G40" s="86"/>
      <c r="H40" s="75"/>
      <c r="I40" s="407"/>
      <c r="J40" s="407"/>
      <c r="K40" s="518"/>
      <c r="L40" s="518"/>
      <c r="M40" s="519"/>
      <c r="N40" s="519"/>
      <c r="O40" s="519"/>
      <c r="P40" s="532"/>
      <c r="Q40" s="532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</row>
    <row r="41" spans="1:30" ht="18.600000000000001">
      <c r="A41" s="147"/>
      <c r="B41" s="147"/>
      <c r="C41" s="147"/>
      <c r="D41" s="147"/>
      <c r="E41" s="147"/>
      <c r="F41" s="152"/>
      <c r="G41" s="86"/>
      <c r="H41" s="75"/>
      <c r="I41" s="407"/>
      <c r="J41" s="407"/>
      <c r="K41" s="518"/>
      <c r="L41" s="518"/>
      <c r="M41" s="519"/>
      <c r="N41" s="519"/>
      <c r="O41" s="519"/>
      <c r="P41" s="532"/>
      <c r="Q41" s="532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</row>
    <row r="42" spans="1:30" ht="18.600000000000001">
      <c r="A42" s="147"/>
      <c r="B42" s="147"/>
      <c r="C42" s="147"/>
      <c r="D42" s="147"/>
      <c r="E42" s="147"/>
      <c r="F42" s="152"/>
      <c r="G42" s="86"/>
      <c r="H42" s="75"/>
      <c r="I42" s="407"/>
      <c r="J42" s="407"/>
      <c r="K42" s="518"/>
      <c r="L42" s="518"/>
      <c r="M42" s="519"/>
      <c r="N42" s="519"/>
      <c r="O42" s="519"/>
      <c r="P42" s="532"/>
      <c r="Q42" s="532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</row>
    <row r="43" spans="1:30" ht="18.600000000000001">
      <c r="A43" s="147"/>
      <c r="B43" s="147"/>
      <c r="C43" s="147"/>
      <c r="D43" s="147"/>
      <c r="E43" s="147"/>
      <c r="F43" s="152"/>
      <c r="G43" s="86"/>
      <c r="H43" s="75"/>
      <c r="I43" s="407"/>
      <c r="J43" s="407"/>
      <c r="K43" s="518"/>
      <c r="L43" s="518"/>
      <c r="M43" s="519"/>
      <c r="N43" s="519"/>
      <c r="O43" s="519"/>
      <c r="P43" s="532"/>
      <c r="Q43" s="532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</row>
    <row r="44" spans="1:30" ht="18.600000000000001">
      <c r="A44" s="147"/>
      <c r="B44" s="147"/>
      <c r="C44" s="147"/>
      <c r="D44" s="147"/>
      <c r="E44" s="147"/>
      <c r="F44" s="152"/>
      <c r="G44" s="86"/>
      <c r="H44" s="75"/>
      <c r="I44" s="408"/>
      <c r="J44" s="408"/>
      <c r="K44" s="518"/>
      <c r="L44" s="518"/>
      <c r="M44" s="519"/>
      <c r="N44" s="519"/>
      <c r="O44" s="519"/>
      <c r="P44" s="532"/>
      <c r="Q44" s="532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</row>
    <row r="45" spans="1:30" ht="18.600000000000001">
      <c r="A45" s="147"/>
      <c r="B45" s="147"/>
      <c r="C45" s="147"/>
      <c r="D45" s="147"/>
      <c r="E45" s="147"/>
      <c r="F45" s="152"/>
      <c r="G45" s="86"/>
      <c r="H45" s="75"/>
      <c r="I45" s="407"/>
      <c r="J45" s="407"/>
      <c r="K45" s="518"/>
      <c r="L45" s="518"/>
      <c r="M45" s="519"/>
      <c r="N45" s="519"/>
      <c r="O45" s="519"/>
      <c r="P45" s="532"/>
      <c r="Q45" s="532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</row>
    <row r="46" spans="1:30" ht="18.600000000000001">
      <c r="A46" s="147"/>
      <c r="B46" s="147"/>
      <c r="C46" s="147"/>
      <c r="D46" s="147"/>
      <c r="E46" s="147"/>
      <c r="F46" s="152"/>
      <c r="G46" s="86"/>
      <c r="H46" s="75"/>
      <c r="I46" s="407"/>
      <c r="J46" s="407"/>
      <c r="K46" s="518"/>
      <c r="L46" s="518"/>
      <c r="M46" s="520"/>
      <c r="N46" s="520"/>
      <c r="O46" s="520"/>
      <c r="P46" s="532"/>
      <c r="Q46" s="532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</row>
    <row r="47" spans="1:30" ht="18.600000000000001">
      <c r="A47" s="147"/>
      <c r="B47" s="147"/>
      <c r="C47" s="147"/>
      <c r="D47" s="147"/>
      <c r="E47" s="147"/>
      <c r="F47" s="152"/>
      <c r="G47" s="86"/>
      <c r="H47" s="75"/>
      <c r="I47" s="407"/>
      <c r="J47" s="407"/>
      <c r="K47" s="518"/>
      <c r="L47" s="518"/>
      <c r="M47" s="520"/>
      <c r="N47" s="520"/>
      <c r="O47" s="520"/>
      <c r="P47" s="532"/>
      <c r="Q47" s="532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</row>
    <row r="48" spans="1:30" ht="18.600000000000001">
      <c r="A48" s="147"/>
      <c r="B48" s="147"/>
      <c r="C48" s="147"/>
      <c r="D48" s="147"/>
      <c r="E48" s="147"/>
      <c r="F48" s="74"/>
      <c r="G48" s="86"/>
      <c r="H48" s="75"/>
      <c r="I48" s="408"/>
      <c r="J48" s="408"/>
      <c r="K48" s="518"/>
      <c r="L48" s="518"/>
      <c r="M48" s="520"/>
      <c r="N48" s="520"/>
      <c r="O48" s="520"/>
      <c r="P48" s="532"/>
      <c r="Q48" s="532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</row>
    <row r="49" spans="1:30" ht="18.600000000000001">
      <c r="A49" s="147"/>
      <c r="B49" s="147"/>
      <c r="C49" s="147"/>
      <c r="D49" s="147"/>
      <c r="E49" s="147"/>
      <c r="F49" s="74"/>
      <c r="G49" s="75"/>
      <c r="H49" s="75"/>
      <c r="I49" s="153"/>
      <c r="J49" s="153"/>
      <c r="K49" s="153"/>
      <c r="L49" s="119"/>
      <c r="M49" s="154"/>
      <c r="N49" s="119"/>
      <c r="O49" s="119"/>
      <c r="P49" s="155"/>
      <c r="Q49" s="74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</row>
    <row r="50" spans="1:30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</row>
    <row r="51" spans="1:30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</row>
    <row r="52" spans="1:30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</row>
    <row r="53" spans="1:30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</row>
    <row r="54" spans="1:30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</row>
    <row r="55" spans="1:30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</row>
    <row r="56" spans="1:30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</row>
    <row r="57" spans="1:30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</row>
    <row r="58" spans="1:30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</row>
    <row r="59" spans="1:30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</row>
    <row r="60" spans="1:30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</row>
    <row r="61" spans="1:30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</row>
    <row r="62" spans="1:30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</row>
    <row r="63" spans="1:30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</row>
    <row r="64" spans="1:30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</row>
    <row r="65" spans="1:30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</row>
    <row r="66" spans="1:30">
      <c r="A66" s="147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</row>
    <row r="67" spans="1:30">
      <c r="A67" s="147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</row>
    <row r="68" spans="1:30">
      <c r="A68" s="147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</row>
    <row r="69" spans="1:30">
      <c r="A69" s="147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</row>
    <row r="70" spans="1:30">
      <c r="A70" s="147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</row>
  </sheetData>
  <mergeCells count="184">
    <mergeCell ref="K7:L7"/>
    <mergeCell ref="P7:Q7"/>
    <mergeCell ref="M6:O6"/>
    <mergeCell ref="M7:O7"/>
    <mergeCell ref="I4:J4"/>
    <mergeCell ref="K4:L4"/>
    <mergeCell ref="P4:Q4"/>
    <mergeCell ref="I5:J5"/>
    <mergeCell ref="K5:L5"/>
    <mergeCell ref="I7:J7"/>
    <mergeCell ref="I2:J2"/>
    <mergeCell ref="I3:J3"/>
    <mergeCell ref="K3:L3"/>
    <mergeCell ref="P3:Q3"/>
    <mergeCell ref="M3:O3"/>
    <mergeCell ref="M2:O2"/>
    <mergeCell ref="I6:J6"/>
    <mergeCell ref="K6:L6"/>
    <mergeCell ref="P6:Q6"/>
    <mergeCell ref="P2:Q2"/>
    <mergeCell ref="P5:Q5"/>
    <mergeCell ref="M4:O4"/>
    <mergeCell ref="M5:O5"/>
    <mergeCell ref="I10:J10"/>
    <mergeCell ref="K10:L10"/>
    <mergeCell ref="P10:Q10"/>
    <mergeCell ref="I12:J12"/>
    <mergeCell ref="K12:L12"/>
    <mergeCell ref="P12:Q12"/>
    <mergeCell ref="M10:O10"/>
    <mergeCell ref="M12:O12"/>
    <mergeCell ref="I8:J8"/>
    <mergeCell ref="K8:L8"/>
    <mergeCell ref="P8:Q8"/>
    <mergeCell ref="I9:J9"/>
    <mergeCell ref="K9:L9"/>
    <mergeCell ref="P9:Q9"/>
    <mergeCell ref="M8:O8"/>
    <mergeCell ref="M9:O9"/>
    <mergeCell ref="I11:J11"/>
    <mergeCell ref="K11:L11"/>
    <mergeCell ref="M11:O11"/>
    <mergeCell ref="P11:Q11"/>
    <mergeCell ref="I15:J15"/>
    <mergeCell ref="P15:Q15"/>
    <mergeCell ref="I16:J16"/>
    <mergeCell ref="P16:Q16"/>
    <mergeCell ref="M16:O16"/>
    <mergeCell ref="K16:L16"/>
    <mergeCell ref="G13:H13"/>
    <mergeCell ref="M13:N13"/>
    <mergeCell ref="P13:Q13"/>
    <mergeCell ref="I14:J14"/>
    <mergeCell ref="P14:Q14"/>
    <mergeCell ref="I19:J19"/>
    <mergeCell ref="P19:Q19"/>
    <mergeCell ref="I20:J20"/>
    <mergeCell ref="P20:Q20"/>
    <mergeCell ref="M19:O19"/>
    <mergeCell ref="M20:O20"/>
    <mergeCell ref="K19:L19"/>
    <mergeCell ref="K20:L20"/>
    <mergeCell ref="I17:J17"/>
    <mergeCell ref="P17:Q17"/>
    <mergeCell ref="I18:J18"/>
    <mergeCell ref="P18:Q18"/>
    <mergeCell ref="M17:O17"/>
    <mergeCell ref="M18:O18"/>
    <mergeCell ref="K17:L17"/>
    <mergeCell ref="K18:L18"/>
    <mergeCell ref="I23:J23"/>
    <mergeCell ref="P23:Q23"/>
    <mergeCell ref="I26:J26"/>
    <mergeCell ref="P26:Q26"/>
    <mergeCell ref="M23:O23"/>
    <mergeCell ref="K23:L23"/>
    <mergeCell ref="K26:L26"/>
    <mergeCell ref="M26:O26"/>
    <mergeCell ref="I21:J21"/>
    <mergeCell ref="P21:Q21"/>
    <mergeCell ref="I22:J22"/>
    <mergeCell ref="P22:Q22"/>
    <mergeCell ref="M21:O21"/>
    <mergeCell ref="M22:O22"/>
    <mergeCell ref="K21:L21"/>
    <mergeCell ref="K22:L22"/>
    <mergeCell ref="I24:J24"/>
    <mergeCell ref="K24:L24"/>
    <mergeCell ref="M24:O24"/>
    <mergeCell ref="P24:Q24"/>
    <mergeCell ref="I29:J29"/>
    <mergeCell ref="P29:Q29"/>
    <mergeCell ref="I30:J30"/>
    <mergeCell ref="P30:Q30"/>
    <mergeCell ref="K29:L29"/>
    <mergeCell ref="K30:L30"/>
    <mergeCell ref="M29:O29"/>
    <mergeCell ref="M30:O30"/>
    <mergeCell ref="I27:J27"/>
    <mergeCell ref="P27:Q27"/>
    <mergeCell ref="I28:J28"/>
    <mergeCell ref="P28:Q28"/>
    <mergeCell ref="K27:L27"/>
    <mergeCell ref="K28:L28"/>
    <mergeCell ref="M27:O27"/>
    <mergeCell ref="M28:O28"/>
    <mergeCell ref="I33:J33"/>
    <mergeCell ref="P33:Q33"/>
    <mergeCell ref="I34:J34"/>
    <mergeCell ref="P34:Q34"/>
    <mergeCell ref="K33:L33"/>
    <mergeCell ref="K34:L34"/>
    <mergeCell ref="M33:O33"/>
    <mergeCell ref="M34:O34"/>
    <mergeCell ref="I31:J31"/>
    <mergeCell ref="P31:Q31"/>
    <mergeCell ref="I32:J32"/>
    <mergeCell ref="P32:Q32"/>
    <mergeCell ref="K31:L31"/>
    <mergeCell ref="K32:L32"/>
    <mergeCell ref="M31:O31"/>
    <mergeCell ref="M32:O32"/>
    <mergeCell ref="I38:J38"/>
    <mergeCell ref="P38:Q38"/>
    <mergeCell ref="I39:J39"/>
    <mergeCell ref="P39:Q39"/>
    <mergeCell ref="K38:L38"/>
    <mergeCell ref="K39:L39"/>
    <mergeCell ref="I35:J35"/>
    <mergeCell ref="P35:Q35"/>
    <mergeCell ref="I37:J37"/>
    <mergeCell ref="P37:Q37"/>
    <mergeCell ref="K35:L35"/>
    <mergeCell ref="M35:O35"/>
    <mergeCell ref="K37:L37"/>
    <mergeCell ref="M37:O37"/>
    <mergeCell ref="I36:J36"/>
    <mergeCell ref="K36:L36"/>
    <mergeCell ref="M36:O36"/>
    <mergeCell ref="P36:Q36"/>
    <mergeCell ref="I43:J43"/>
    <mergeCell ref="P43:Q43"/>
    <mergeCell ref="K42:L42"/>
    <mergeCell ref="K43:L43"/>
    <mergeCell ref="I40:J40"/>
    <mergeCell ref="P40:Q40"/>
    <mergeCell ref="I41:J41"/>
    <mergeCell ref="P41:Q41"/>
    <mergeCell ref="K40:L40"/>
    <mergeCell ref="K41:L41"/>
    <mergeCell ref="F1:Q1"/>
    <mergeCell ref="K14:L14"/>
    <mergeCell ref="M14:O14"/>
    <mergeCell ref="M15:O15"/>
    <mergeCell ref="K15:L15"/>
    <mergeCell ref="I48:J48"/>
    <mergeCell ref="P48:Q48"/>
    <mergeCell ref="K2:L2"/>
    <mergeCell ref="I46:J46"/>
    <mergeCell ref="P46:Q46"/>
    <mergeCell ref="I47:J47"/>
    <mergeCell ref="P47:Q47"/>
    <mergeCell ref="K46:L46"/>
    <mergeCell ref="K47:L47"/>
    <mergeCell ref="M47:O47"/>
    <mergeCell ref="I44:J44"/>
    <mergeCell ref="P44:Q44"/>
    <mergeCell ref="I45:J45"/>
    <mergeCell ref="P45:Q45"/>
    <mergeCell ref="K44:L44"/>
    <mergeCell ref="K45:L45"/>
    <mergeCell ref="I42:J42"/>
    <mergeCell ref="P42:Q42"/>
    <mergeCell ref="M48:O48"/>
    <mergeCell ref="K48:L48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62ACC-E2D7-4DFC-A952-DE4BEB306AAA}">
  <dimension ref="A1:BG70"/>
  <sheetViews>
    <sheetView workbookViewId="0">
      <selection activeCell="U42" sqref="U42"/>
    </sheetView>
  </sheetViews>
  <sheetFormatPr defaultRowHeight="14.4"/>
  <cols>
    <col min="1" max="1" width="4" customWidth="1"/>
    <col min="2" max="2" width="3.88671875" customWidth="1"/>
    <col min="3" max="3" width="25.5546875" customWidth="1"/>
    <col min="4" max="4" width="4.109375" customWidth="1"/>
    <col min="5" max="5" width="2.109375" customWidth="1"/>
    <col min="6" max="6" width="5.109375" customWidth="1"/>
    <col min="7" max="31" width="4.77734375" customWidth="1"/>
    <col min="32" max="32" width="5.33203125" customWidth="1"/>
    <col min="33" max="33" width="4.77734375" customWidth="1"/>
    <col min="34" max="34" width="5" customWidth="1"/>
    <col min="35" max="39" width="4.77734375" customWidth="1"/>
  </cols>
  <sheetData>
    <row r="1" spans="1:59" ht="23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336" t="s">
        <v>85</v>
      </c>
      <c r="AD1" s="336"/>
      <c r="AE1" s="336"/>
      <c r="AF1" s="1"/>
      <c r="AG1" s="1"/>
      <c r="AH1" s="1"/>
      <c r="AI1" s="1"/>
      <c r="AJ1" s="1"/>
      <c r="AK1" s="1"/>
      <c r="AL1" s="1"/>
      <c r="AM1" s="1"/>
      <c r="AN1" s="1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</row>
    <row r="2" spans="1:59" ht="23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36" t="s">
        <v>70</v>
      </c>
      <c r="AD2" s="336"/>
      <c r="AE2" s="336"/>
      <c r="AF2" s="1"/>
      <c r="AG2" s="1"/>
      <c r="AH2" s="1"/>
      <c r="AI2" s="1"/>
      <c r="AJ2" s="1"/>
      <c r="AK2" s="1"/>
      <c r="AL2" s="1"/>
      <c r="AM2" s="1"/>
      <c r="AN2" s="1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</row>
    <row r="3" spans="1:59" ht="1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</row>
    <row r="4" spans="1:59">
      <c r="A4" s="1"/>
      <c r="B4" s="130"/>
      <c r="C4" s="131"/>
      <c r="D4" s="138" t="s">
        <v>11</v>
      </c>
      <c r="E4" s="131"/>
      <c r="F4" s="299" t="s">
        <v>82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2"/>
      <c r="AN4" s="1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</row>
    <row r="5" spans="1:59">
      <c r="A5" s="1"/>
      <c r="B5" s="133"/>
      <c r="C5" s="359" t="s">
        <v>78</v>
      </c>
      <c r="D5" s="356"/>
      <c r="F5" s="360" t="s">
        <v>81</v>
      </c>
      <c r="G5" s="361">
        <v>44805</v>
      </c>
      <c r="H5" s="362"/>
      <c r="I5" s="361">
        <v>44819</v>
      </c>
      <c r="J5" s="358"/>
      <c r="K5" s="361">
        <v>44833</v>
      </c>
      <c r="L5" s="358"/>
      <c r="M5" s="361">
        <v>44847</v>
      </c>
      <c r="O5" s="361">
        <v>43035</v>
      </c>
      <c r="P5" s="361">
        <v>44875</v>
      </c>
      <c r="Q5" s="358"/>
      <c r="R5" s="361">
        <v>44889</v>
      </c>
      <c r="S5" s="358"/>
      <c r="T5" s="361">
        <v>44903</v>
      </c>
      <c r="U5" s="358"/>
      <c r="V5" s="361">
        <v>44931</v>
      </c>
      <c r="W5" s="358"/>
      <c r="X5" s="361">
        <v>44945</v>
      </c>
      <c r="Y5" s="358"/>
      <c r="Z5" s="361">
        <v>44959</v>
      </c>
      <c r="AA5" s="358"/>
      <c r="AB5" s="361">
        <v>44972</v>
      </c>
      <c r="AC5" s="358"/>
      <c r="AD5" s="361">
        <v>44987</v>
      </c>
      <c r="AE5" s="358"/>
      <c r="AF5" s="361">
        <v>45001</v>
      </c>
      <c r="AG5" s="358"/>
      <c r="AH5" s="361">
        <v>45015</v>
      </c>
      <c r="AI5" s="358"/>
      <c r="AJ5" s="361">
        <v>45029</v>
      </c>
      <c r="AK5" s="358"/>
      <c r="AL5" s="361">
        <v>45036</v>
      </c>
      <c r="AM5" s="137"/>
      <c r="AN5" s="1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</row>
    <row r="6" spans="1:59" ht="17.399999999999999">
      <c r="A6" s="1"/>
      <c r="B6" s="134">
        <v>1</v>
      </c>
      <c r="C6" s="363" t="s">
        <v>25</v>
      </c>
      <c r="D6" s="356">
        <v>286</v>
      </c>
      <c r="F6" s="357">
        <v>4</v>
      </c>
      <c r="G6" s="140">
        <v>14</v>
      </c>
      <c r="H6" s="140">
        <v>13</v>
      </c>
      <c r="I6" s="140">
        <v>12</v>
      </c>
      <c r="J6" s="140">
        <v>14</v>
      </c>
      <c r="K6" s="140">
        <v>0</v>
      </c>
      <c r="L6" s="140">
        <v>0</v>
      </c>
      <c r="M6" s="140">
        <v>13</v>
      </c>
      <c r="N6" s="140">
        <v>12</v>
      </c>
      <c r="O6" s="140">
        <v>12</v>
      </c>
      <c r="P6" s="140">
        <v>15</v>
      </c>
      <c r="Q6" s="140">
        <v>13</v>
      </c>
      <c r="R6" s="140">
        <v>13</v>
      </c>
      <c r="S6" s="140">
        <v>14</v>
      </c>
      <c r="T6" s="140">
        <v>15</v>
      </c>
      <c r="U6" s="140">
        <v>12</v>
      </c>
      <c r="V6" s="140">
        <v>14</v>
      </c>
      <c r="W6" s="140">
        <v>15</v>
      </c>
      <c r="X6" s="140">
        <v>14</v>
      </c>
      <c r="Y6" s="140">
        <v>15</v>
      </c>
      <c r="Z6" s="140">
        <v>12</v>
      </c>
      <c r="AA6" s="140">
        <v>13</v>
      </c>
      <c r="AB6" s="140">
        <v>13</v>
      </c>
      <c r="AC6" s="140">
        <v>12</v>
      </c>
      <c r="AD6" s="140">
        <v>6</v>
      </c>
      <c r="AE6" s="140">
        <v>14</v>
      </c>
      <c r="AF6" s="140">
        <v>0</v>
      </c>
      <c r="AG6" s="140">
        <v>0</v>
      </c>
      <c r="AH6" s="140">
        <v>14</v>
      </c>
      <c r="AI6" s="140">
        <v>14</v>
      </c>
      <c r="AJ6" s="140">
        <v>0</v>
      </c>
      <c r="AK6" s="140">
        <v>0</v>
      </c>
      <c r="AL6" s="140">
        <v>0</v>
      </c>
      <c r="AM6" s="144">
        <v>0</v>
      </c>
      <c r="AN6" s="1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</row>
    <row r="7" spans="1:59" ht="16.2">
      <c r="A7" s="1"/>
      <c r="B7" s="134">
        <v>2</v>
      </c>
      <c r="C7" s="355" t="s">
        <v>61</v>
      </c>
      <c r="D7" s="356">
        <v>266</v>
      </c>
      <c r="F7" s="357"/>
      <c r="G7" s="140">
        <v>10</v>
      </c>
      <c r="H7" s="140">
        <v>10</v>
      </c>
      <c r="I7" s="140">
        <v>12</v>
      </c>
      <c r="J7" s="140">
        <v>13</v>
      </c>
      <c r="K7" s="140">
        <v>10</v>
      </c>
      <c r="L7" s="140">
        <v>10</v>
      </c>
      <c r="M7" s="140">
        <v>13</v>
      </c>
      <c r="N7" s="140">
        <v>14</v>
      </c>
      <c r="O7" s="140">
        <v>11</v>
      </c>
      <c r="P7" s="140">
        <v>11</v>
      </c>
      <c r="Q7" s="140">
        <v>12</v>
      </c>
      <c r="R7" s="140">
        <v>14</v>
      </c>
      <c r="S7" s="140">
        <v>12</v>
      </c>
      <c r="T7" s="140">
        <v>11</v>
      </c>
      <c r="U7" s="140">
        <v>10</v>
      </c>
      <c r="V7" s="140">
        <v>13</v>
      </c>
      <c r="W7" s="140">
        <v>14</v>
      </c>
      <c r="X7" s="140">
        <v>14</v>
      </c>
      <c r="Y7" s="140">
        <v>12</v>
      </c>
      <c r="Z7" s="140">
        <v>9</v>
      </c>
      <c r="AA7" s="140">
        <v>10</v>
      </c>
      <c r="AB7" s="140">
        <v>13</v>
      </c>
      <c r="AC7" s="140">
        <v>14</v>
      </c>
      <c r="AD7" s="140">
        <v>14</v>
      </c>
      <c r="AE7" s="140">
        <v>12</v>
      </c>
      <c r="AF7" s="140">
        <v>12</v>
      </c>
      <c r="AG7" s="140">
        <v>13</v>
      </c>
      <c r="AH7" s="140">
        <v>13</v>
      </c>
      <c r="AI7" s="140">
        <v>10</v>
      </c>
      <c r="AJ7" s="140">
        <v>0</v>
      </c>
      <c r="AK7" s="140">
        <v>0</v>
      </c>
      <c r="AL7" s="140">
        <v>0</v>
      </c>
      <c r="AM7" s="144">
        <v>0</v>
      </c>
      <c r="AN7" s="1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</row>
    <row r="8" spans="1:59" ht="16.2">
      <c r="A8" s="1"/>
      <c r="B8" s="134">
        <v>3</v>
      </c>
      <c r="C8" s="355" t="s">
        <v>56</v>
      </c>
      <c r="D8" s="356">
        <v>241</v>
      </c>
      <c r="F8" s="357">
        <v>6</v>
      </c>
      <c r="G8" s="140">
        <v>12</v>
      </c>
      <c r="H8" s="140">
        <v>14</v>
      </c>
      <c r="I8" s="140">
        <v>13</v>
      </c>
      <c r="J8" s="140">
        <v>11</v>
      </c>
      <c r="K8" s="140">
        <v>13</v>
      </c>
      <c r="L8" s="140">
        <v>5</v>
      </c>
      <c r="M8" s="140">
        <v>12</v>
      </c>
      <c r="N8" s="140">
        <v>6</v>
      </c>
      <c r="O8" s="140">
        <v>15</v>
      </c>
      <c r="P8" s="140">
        <v>0</v>
      </c>
      <c r="Q8" s="140">
        <v>0</v>
      </c>
      <c r="R8" s="140">
        <v>13</v>
      </c>
      <c r="S8" s="140">
        <v>11</v>
      </c>
      <c r="T8" s="140">
        <v>14</v>
      </c>
      <c r="U8" s="140">
        <v>12</v>
      </c>
      <c r="V8" s="140">
        <v>5</v>
      </c>
      <c r="W8" s="140">
        <v>12</v>
      </c>
      <c r="X8" s="140">
        <v>0</v>
      </c>
      <c r="Y8" s="140">
        <v>0</v>
      </c>
      <c r="Z8" s="140">
        <v>5</v>
      </c>
      <c r="AA8" s="140">
        <v>12</v>
      </c>
      <c r="AB8" s="140">
        <v>14</v>
      </c>
      <c r="AC8" s="140">
        <v>13</v>
      </c>
      <c r="AD8" s="140">
        <v>0</v>
      </c>
      <c r="AE8" s="140">
        <v>0</v>
      </c>
      <c r="AF8" s="140">
        <v>12</v>
      </c>
      <c r="AG8" s="140">
        <v>5</v>
      </c>
      <c r="AH8" s="140">
        <v>11</v>
      </c>
      <c r="AI8" s="140">
        <v>11</v>
      </c>
      <c r="AJ8" s="140">
        <v>0</v>
      </c>
      <c r="AK8" s="140">
        <v>0</v>
      </c>
      <c r="AL8" s="140">
        <v>0</v>
      </c>
      <c r="AM8" s="144">
        <v>0</v>
      </c>
      <c r="AN8" s="1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</row>
    <row r="9" spans="1:59" ht="16.2">
      <c r="A9" s="1"/>
      <c r="B9" s="134">
        <v>4</v>
      </c>
      <c r="C9" s="355" t="s">
        <v>28</v>
      </c>
      <c r="D9" s="356">
        <v>224</v>
      </c>
      <c r="F9" s="357">
        <v>4</v>
      </c>
      <c r="G9" s="140">
        <v>0</v>
      </c>
      <c r="H9" s="140">
        <v>0</v>
      </c>
      <c r="I9" s="140">
        <v>2</v>
      </c>
      <c r="J9" s="140">
        <v>10</v>
      </c>
      <c r="K9" s="140">
        <v>0</v>
      </c>
      <c r="L9" s="140">
        <v>0</v>
      </c>
      <c r="M9" s="140">
        <v>12</v>
      </c>
      <c r="N9" s="140">
        <v>6</v>
      </c>
      <c r="O9" s="140">
        <v>10</v>
      </c>
      <c r="P9" s="140">
        <v>10</v>
      </c>
      <c r="Q9" s="140">
        <v>11</v>
      </c>
      <c r="R9" s="140">
        <v>4</v>
      </c>
      <c r="S9" s="140">
        <v>11</v>
      </c>
      <c r="T9" s="140">
        <v>10</v>
      </c>
      <c r="U9" s="140">
        <v>11</v>
      </c>
      <c r="V9" s="140">
        <v>12</v>
      </c>
      <c r="W9" s="140">
        <v>10</v>
      </c>
      <c r="X9" s="140">
        <v>11</v>
      </c>
      <c r="Y9" s="140">
        <v>14</v>
      </c>
      <c r="Z9" s="140">
        <v>2</v>
      </c>
      <c r="AA9" s="140">
        <v>10</v>
      </c>
      <c r="AB9" s="140">
        <v>12</v>
      </c>
      <c r="AC9" s="140">
        <v>10</v>
      </c>
      <c r="AD9" s="140">
        <v>4</v>
      </c>
      <c r="AE9" s="140">
        <v>9</v>
      </c>
      <c r="AF9" s="140">
        <v>11</v>
      </c>
      <c r="AG9" s="140">
        <v>12</v>
      </c>
      <c r="AH9" s="140">
        <v>12</v>
      </c>
      <c r="AI9" s="140">
        <v>10</v>
      </c>
      <c r="AJ9" s="140">
        <v>0</v>
      </c>
      <c r="AK9" s="140">
        <v>0</v>
      </c>
      <c r="AL9" s="140">
        <v>0</v>
      </c>
      <c r="AM9" s="144">
        <v>0</v>
      </c>
      <c r="AN9" s="1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</row>
    <row r="10" spans="1:59" ht="16.2">
      <c r="A10" s="1"/>
      <c r="B10" s="134">
        <v>5</v>
      </c>
      <c r="C10" s="355" t="s">
        <v>27</v>
      </c>
      <c r="D10" s="356">
        <v>218</v>
      </c>
      <c r="F10" s="357">
        <v>2</v>
      </c>
      <c r="G10" s="140">
        <v>3</v>
      </c>
      <c r="H10" s="140">
        <v>11</v>
      </c>
      <c r="I10" s="140">
        <v>11</v>
      </c>
      <c r="J10" s="140">
        <v>3</v>
      </c>
      <c r="K10" s="140">
        <v>11</v>
      </c>
      <c r="L10" s="140">
        <v>12</v>
      </c>
      <c r="M10" s="140">
        <v>10</v>
      </c>
      <c r="N10" s="140">
        <v>10</v>
      </c>
      <c r="O10" s="140">
        <v>10</v>
      </c>
      <c r="P10" s="140">
        <v>11</v>
      </c>
      <c r="Q10" s="140">
        <v>8</v>
      </c>
      <c r="R10" s="140">
        <v>12</v>
      </c>
      <c r="S10" s="140">
        <v>11</v>
      </c>
      <c r="T10" s="140">
        <v>12</v>
      </c>
      <c r="U10" s="140">
        <v>4</v>
      </c>
      <c r="V10" s="140">
        <v>11</v>
      </c>
      <c r="W10" s="140">
        <v>10</v>
      </c>
      <c r="X10" s="140">
        <v>9</v>
      </c>
      <c r="Y10" s="140">
        <v>3</v>
      </c>
      <c r="Z10" s="140">
        <v>3</v>
      </c>
      <c r="AA10" s="140">
        <v>2</v>
      </c>
      <c r="AB10" s="140">
        <v>0</v>
      </c>
      <c r="AC10" s="140">
        <v>0</v>
      </c>
      <c r="AD10" s="140">
        <v>3</v>
      </c>
      <c r="AE10" s="140">
        <v>10</v>
      </c>
      <c r="AF10" s="140">
        <v>12</v>
      </c>
      <c r="AG10" s="140">
        <v>12</v>
      </c>
      <c r="AH10" s="140">
        <v>12</v>
      </c>
      <c r="AI10" s="140">
        <v>9</v>
      </c>
      <c r="AJ10" s="140">
        <v>0</v>
      </c>
      <c r="AK10" s="140">
        <v>0</v>
      </c>
      <c r="AL10" s="140">
        <v>0</v>
      </c>
      <c r="AM10" s="144">
        <v>0</v>
      </c>
      <c r="AN10" s="1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</row>
    <row r="11" spans="1:59" ht="16.2">
      <c r="A11" s="1"/>
      <c r="B11" s="134">
        <v>6</v>
      </c>
      <c r="C11" s="355" t="s">
        <v>26</v>
      </c>
      <c r="D11" s="356">
        <v>208</v>
      </c>
      <c r="F11" s="357">
        <v>2</v>
      </c>
      <c r="G11" s="140">
        <v>11</v>
      </c>
      <c r="H11" s="140">
        <v>12</v>
      </c>
      <c r="I11" s="140">
        <v>5</v>
      </c>
      <c r="J11" s="140">
        <v>12</v>
      </c>
      <c r="K11" s="140">
        <v>11</v>
      </c>
      <c r="L11" s="140">
        <v>11</v>
      </c>
      <c r="M11" s="140">
        <v>5</v>
      </c>
      <c r="N11" s="140">
        <v>12</v>
      </c>
      <c r="O11" s="140">
        <v>11</v>
      </c>
      <c r="P11" s="140">
        <v>3</v>
      </c>
      <c r="Q11" s="140">
        <v>11</v>
      </c>
      <c r="R11" s="140">
        <v>12</v>
      </c>
      <c r="S11" s="140">
        <v>5</v>
      </c>
      <c r="T11" s="140">
        <v>11</v>
      </c>
      <c r="U11" s="140">
        <v>12</v>
      </c>
      <c r="V11" s="140">
        <v>5</v>
      </c>
      <c r="W11" s="140">
        <v>11</v>
      </c>
      <c r="X11" s="140">
        <v>5</v>
      </c>
      <c r="Y11" s="140">
        <v>4</v>
      </c>
      <c r="Z11" s="140">
        <v>6</v>
      </c>
      <c r="AA11" s="140">
        <v>13</v>
      </c>
      <c r="AB11" s="140">
        <v>0</v>
      </c>
      <c r="AC11" s="140">
        <v>0</v>
      </c>
      <c r="AD11" s="140">
        <v>4</v>
      </c>
      <c r="AE11" s="140">
        <v>12</v>
      </c>
      <c r="AF11" s="140">
        <v>10</v>
      </c>
      <c r="AG11" s="140">
        <v>4</v>
      </c>
      <c r="AH11" s="140">
        <v>10</v>
      </c>
      <c r="AI11" s="140">
        <v>5</v>
      </c>
      <c r="AJ11" s="140">
        <v>0</v>
      </c>
      <c r="AK11" s="140">
        <v>0</v>
      </c>
      <c r="AL11" s="140">
        <v>0</v>
      </c>
      <c r="AM11" s="144">
        <v>0</v>
      </c>
      <c r="AN11" s="1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</row>
    <row r="12" spans="1:59" ht="16.2">
      <c r="A12" s="1"/>
      <c r="B12" s="134">
        <v>7</v>
      </c>
      <c r="C12" s="355" t="s">
        <v>29</v>
      </c>
      <c r="D12" s="356">
        <v>204</v>
      </c>
      <c r="F12" s="357">
        <v>6</v>
      </c>
      <c r="G12" s="140">
        <v>15</v>
      </c>
      <c r="H12" s="140">
        <v>3</v>
      </c>
      <c r="I12" s="140">
        <v>5</v>
      </c>
      <c r="J12" s="140">
        <v>14</v>
      </c>
      <c r="K12" s="140">
        <v>5</v>
      </c>
      <c r="L12" s="140">
        <v>13</v>
      </c>
      <c r="M12" s="140">
        <v>0</v>
      </c>
      <c r="N12" s="140">
        <v>0</v>
      </c>
      <c r="O12" s="140">
        <v>6</v>
      </c>
      <c r="P12" s="140">
        <v>4</v>
      </c>
      <c r="Q12" s="140">
        <v>14</v>
      </c>
      <c r="R12" s="140">
        <v>6</v>
      </c>
      <c r="S12" s="140">
        <v>13</v>
      </c>
      <c r="T12" s="140">
        <v>0</v>
      </c>
      <c r="U12" s="140">
        <v>0</v>
      </c>
      <c r="V12" s="140">
        <v>12</v>
      </c>
      <c r="W12" s="140">
        <v>11</v>
      </c>
      <c r="X12" s="140">
        <v>13</v>
      </c>
      <c r="Y12" s="140">
        <v>13</v>
      </c>
      <c r="Z12" s="140">
        <v>13</v>
      </c>
      <c r="AA12" s="140">
        <v>11</v>
      </c>
      <c r="AB12" s="140">
        <v>5</v>
      </c>
      <c r="AC12" s="140">
        <v>11</v>
      </c>
      <c r="AD12" s="140">
        <v>12</v>
      </c>
      <c r="AE12" s="140">
        <v>4</v>
      </c>
      <c r="AF12" s="140">
        <v>11</v>
      </c>
      <c r="AG12" s="140">
        <v>6</v>
      </c>
      <c r="AH12" s="140">
        <v>0</v>
      </c>
      <c r="AI12" s="140">
        <v>0</v>
      </c>
      <c r="AJ12" s="140">
        <v>0</v>
      </c>
      <c r="AK12" s="140">
        <v>0</v>
      </c>
      <c r="AL12" s="140">
        <v>0</v>
      </c>
      <c r="AM12" s="144">
        <v>0</v>
      </c>
      <c r="AN12" s="1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</row>
    <row r="13" spans="1:59" ht="16.2">
      <c r="A13" s="1"/>
      <c r="B13" s="134">
        <v>8</v>
      </c>
      <c r="C13" s="355" t="s">
        <v>30</v>
      </c>
      <c r="D13" s="356">
        <v>196</v>
      </c>
      <c r="F13" s="357" t="s">
        <v>87</v>
      </c>
      <c r="G13" s="140">
        <v>13</v>
      </c>
      <c r="H13" s="140">
        <v>12</v>
      </c>
      <c r="I13" s="140">
        <v>7</v>
      </c>
      <c r="J13" s="140">
        <v>5</v>
      </c>
      <c r="K13" s="140">
        <v>11</v>
      </c>
      <c r="L13" s="140">
        <v>12</v>
      </c>
      <c r="M13" s="140">
        <v>0</v>
      </c>
      <c r="N13" s="140">
        <v>0</v>
      </c>
      <c r="O13" s="140">
        <v>12</v>
      </c>
      <c r="P13" s="140">
        <v>0</v>
      </c>
      <c r="Q13" s="140">
        <v>0</v>
      </c>
      <c r="R13" s="140">
        <v>0</v>
      </c>
      <c r="S13" s="140">
        <v>0</v>
      </c>
      <c r="T13" s="140">
        <v>0</v>
      </c>
      <c r="U13" s="140">
        <v>0</v>
      </c>
      <c r="V13" s="140">
        <v>0</v>
      </c>
      <c r="W13" s="140">
        <v>0</v>
      </c>
      <c r="X13" s="140">
        <v>13</v>
      </c>
      <c r="Y13" s="140">
        <v>12</v>
      </c>
      <c r="Z13" s="140">
        <v>0</v>
      </c>
      <c r="AA13" s="140">
        <v>0</v>
      </c>
      <c r="AB13" s="140">
        <v>13</v>
      </c>
      <c r="AC13" s="140">
        <v>14</v>
      </c>
      <c r="AD13" s="140">
        <v>12</v>
      </c>
      <c r="AE13" s="140">
        <v>15</v>
      </c>
      <c r="AF13" s="140">
        <v>13</v>
      </c>
      <c r="AG13" s="140">
        <v>12</v>
      </c>
      <c r="AH13" s="140">
        <v>6</v>
      </c>
      <c r="AI13" s="140">
        <v>14</v>
      </c>
      <c r="AJ13" s="140">
        <v>0</v>
      </c>
      <c r="AK13" s="140">
        <v>0</v>
      </c>
      <c r="AL13" s="140">
        <v>0</v>
      </c>
      <c r="AM13" s="144">
        <v>0</v>
      </c>
      <c r="AN13" s="1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</row>
    <row r="14" spans="1:59" ht="16.2">
      <c r="A14" s="1"/>
      <c r="B14" s="134">
        <v>9</v>
      </c>
      <c r="C14" s="355" t="s">
        <v>57</v>
      </c>
      <c r="D14" s="356">
        <v>152</v>
      </c>
      <c r="F14" s="357">
        <v>4</v>
      </c>
      <c r="G14" s="140">
        <v>6</v>
      </c>
      <c r="H14" s="140">
        <v>6</v>
      </c>
      <c r="I14" s="140">
        <v>6</v>
      </c>
      <c r="J14" s="140">
        <v>3</v>
      </c>
      <c r="K14" s="140">
        <v>6</v>
      </c>
      <c r="L14" s="140">
        <v>11</v>
      </c>
      <c r="M14" s="140">
        <v>4</v>
      </c>
      <c r="N14" s="140">
        <v>14</v>
      </c>
      <c r="O14" s="140">
        <v>5</v>
      </c>
      <c r="P14" s="140">
        <v>6</v>
      </c>
      <c r="Q14" s="140">
        <v>5</v>
      </c>
      <c r="R14" s="140">
        <v>0</v>
      </c>
      <c r="S14" s="140">
        <v>0</v>
      </c>
      <c r="T14" s="140">
        <v>0</v>
      </c>
      <c r="U14" s="140">
        <v>0</v>
      </c>
      <c r="V14" s="140">
        <v>2</v>
      </c>
      <c r="W14" s="140">
        <v>14</v>
      </c>
      <c r="X14" s="140">
        <v>5</v>
      </c>
      <c r="Y14" s="140">
        <v>11</v>
      </c>
      <c r="Z14" s="140">
        <v>3</v>
      </c>
      <c r="AA14" s="140">
        <v>4</v>
      </c>
      <c r="AB14" s="140">
        <v>5</v>
      </c>
      <c r="AC14" s="140">
        <v>11</v>
      </c>
      <c r="AD14" s="140">
        <v>5</v>
      </c>
      <c r="AE14" s="140">
        <v>6</v>
      </c>
      <c r="AF14" s="140">
        <v>2</v>
      </c>
      <c r="AG14" s="140">
        <v>13</v>
      </c>
      <c r="AH14" s="140">
        <v>5</v>
      </c>
      <c r="AI14" s="140">
        <v>4</v>
      </c>
      <c r="AJ14" s="140">
        <v>0</v>
      </c>
      <c r="AK14" s="140">
        <v>0</v>
      </c>
      <c r="AL14" s="140">
        <v>0</v>
      </c>
      <c r="AM14" s="144">
        <v>0</v>
      </c>
      <c r="AN14" s="1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</row>
    <row r="15" spans="1:59" ht="16.2">
      <c r="A15" s="1"/>
      <c r="B15" s="134">
        <v>10</v>
      </c>
      <c r="C15" s="355" t="s">
        <v>74</v>
      </c>
      <c r="D15" s="356">
        <v>137</v>
      </c>
      <c r="F15" s="357" t="s">
        <v>87</v>
      </c>
      <c r="G15" s="140">
        <v>0</v>
      </c>
      <c r="H15" s="140">
        <v>0</v>
      </c>
      <c r="I15" s="140">
        <v>12</v>
      </c>
      <c r="J15" s="140">
        <v>11</v>
      </c>
      <c r="K15" s="140">
        <v>4</v>
      </c>
      <c r="L15" s="140">
        <v>4</v>
      </c>
      <c r="M15" s="140">
        <v>11</v>
      </c>
      <c r="N15" s="140">
        <v>2</v>
      </c>
      <c r="O15" s="140">
        <v>12</v>
      </c>
      <c r="P15" s="140">
        <v>11</v>
      </c>
      <c r="Q15" s="140">
        <v>13</v>
      </c>
      <c r="R15" s="140">
        <v>11</v>
      </c>
      <c r="S15" s="140">
        <v>14</v>
      </c>
      <c r="T15" s="140">
        <v>4</v>
      </c>
      <c r="U15" s="140">
        <v>4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140">
        <v>0</v>
      </c>
      <c r="AB15" s="140">
        <v>0</v>
      </c>
      <c r="AC15" s="140">
        <v>0</v>
      </c>
      <c r="AD15" s="140">
        <v>0</v>
      </c>
      <c r="AE15" s="140">
        <v>0</v>
      </c>
      <c r="AF15" s="140">
        <v>4</v>
      </c>
      <c r="AG15" s="140">
        <v>4</v>
      </c>
      <c r="AH15" s="140">
        <v>4</v>
      </c>
      <c r="AI15" s="140">
        <v>12</v>
      </c>
      <c r="AJ15" s="140">
        <v>0</v>
      </c>
      <c r="AK15" s="140">
        <v>0</v>
      </c>
      <c r="AL15" s="140">
        <v>0</v>
      </c>
      <c r="AM15" s="137">
        <v>0</v>
      </c>
      <c r="AN15" s="1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</row>
    <row r="16" spans="1:59">
      <c r="A16" s="1"/>
      <c r="B16" s="133"/>
      <c r="C16" s="359" t="s">
        <v>79</v>
      </c>
      <c r="D16" s="356"/>
      <c r="F16" s="357"/>
      <c r="G16" s="141">
        <v>44805</v>
      </c>
      <c r="H16" s="142"/>
      <c r="I16" s="141">
        <v>44819</v>
      </c>
      <c r="J16" s="140"/>
      <c r="K16" s="141">
        <v>44833</v>
      </c>
      <c r="L16" s="140"/>
      <c r="M16" s="141">
        <v>44847</v>
      </c>
      <c r="N16" s="143"/>
      <c r="O16" s="141">
        <v>43035</v>
      </c>
      <c r="P16" s="141">
        <v>44875</v>
      </c>
      <c r="Q16" s="140"/>
      <c r="R16" s="141">
        <v>44889</v>
      </c>
      <c r="S16" s="140"/>
      <c r="T16" s="141">
        <v>44903</v>
      </c>
      <c r="U16" s="140"/>
      <c r="V16" s="141">
        <v>44931</v>
      </c>
      <c r="W16" s="140"/>
      <c r="X16" s="141">
        <v>44945</v>
      </c>
      <c r="Y16" s="140"/>
      <c r="Z16" s="141">
        <v>44959</v>
      </c>
      <c r="AA16" s="140"/>
      <c r="AB16" s="141">
        <v>44972</v>
      </c>
      <c r="AC16" s="140"/>
      <c r="AD16" s="141">
        <v>44987</v>
      </c>
      <c r="AE16" s="140"/>
      <c r="AF16" s="141">
        <v>45001</v>
      </c>
      <c r="AG16" s="140"/>
      <c r="AH16" s="141">
        <v>45015</v>
      </c>
      <c r="AI16" s="140"/>
      <c r="AJ16" s="141">
        <v>45029</v>
      </c>
      <c r="AK16" s="140"/>
      <c r="AL16" s="141">
        <v>45036</v>
      </c>
      <c r="AM16" s="144"/>
      <c r="AN16" s="1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59" ht="16.2">
      <c r="A17" s="1"/>
      <c r="B17" s="134">
        <v>1</v>
      </c>
      <c r="C17" s="355" t="s">
        <v>68</v>
      </c>
      <c r="D17" s="356">
        <v>262</v>
      </c>
      <c r="F17" s="357">
        <v>3</v>
      </c>
      <c r="G17" s="140">
        <v>6</v>
      </c>
      <c r="H17" s="140">
        <v>5</v>
      </c>
      <c r="I17" s="140">
        <v>0</v>
      </c>
      <c r="J17" s="140">
        <v>0</v>
      </c>
      <c r="K17" s="140">
        <v>14</v>
      </c>
      <c r="L17" s="140">
        <v>4</v>
      </c>
      <c r="M17" s="140">
        <v>11</v>
      </c>
      <c r="N17" s="140">
        <v>15</v>
      </c>
      <c r="O17" s="140">
        <v>0</v>
      </c>
      <c r="P17" s="140">
        <v>14</v>
      </c>
      <c r="Q17" s="140">
        <v>12</v>
      </c>
      <c r="R17" s="140">
        <v>14</v>
      </c>
      <c r="S17" s="140">
        <v>11</v>
      </c>
      <c r="T17" s="140">
        <v>12</v>
      </c>
      <c r="U17" s="140">
        <v>10</v>
      </c>
      <c r="V17" s="140">
        <v>14</v>
      </c>
      <c r="W17" s="140">
        <v>13</v>
      </c>
      <c r="X17" s="140">
        <v>14</v>
      </c>
      <c r="Y17" s="140">
        <v>11</v>
      </c>
      <c r="Z17" s="140">
        <v>13</v>
      </c>
      <c r="AA17" s="140">
        <v>15</v>
      </c>
      <c r="AB17" s="140">
        <v>7</v>
      </c>
      <c r="AC17" s="140">
        <v>12</v>
      </c>
      <c r="AD17" s="140">
        <v>13</v>
      </c>
      <c r="AE17" s="140">
        <v>13</v>
      </c>
      <c r="AF17" s="140">
        <v>5</v>
      </c>
      <c r="AG17" s="140">
        <v>6</v>
      </c>
      <c r="AH17" s="140">
        <v>13</v>
      </c>
      <c r="AI17" s="140">
        <v>11</v>
      </c>
      <c r="AJ17" s="140">
        <v>0</v>
      </c>
      <c r="AK17" s="140">
        <v>0</v>
      </c>
      <c r="AL17" s="140">
        <v>0</v>
      </c>
      <c r="AM17" s="144">
        <v>0</v>
      </c>
      <c r="AN17" s="1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59" ht="16.2">
      <c r="A18" s="1"/>
      <c r="B18" s="134">
        <v>2</v>
      </c>
      <c r="C18" s="355" t="s">
        <v>31</v>
      </c>
      <c r="D18" s="356">
        <v>251</v>
      </c>
      <c r="F18" s="357">
        <v>5</v>
      </c>
      <c r="G18" s="140">
        <v>12</v>
      </c>
      <c r="H18" s="140">
        <v>5</v>
      </c>
      <c r="I18" s="140">
        <v>12</v>
      </c>
      <c r="J18" s="140">
        <v>13</v>
      </c>
      <c r="K18" s="140">
        <v>5</v>
      </c>
      <c r="L18" s="140">
        <v>12</v>
      </c>
      <c r="M18" s="140">
        <v>11</v>
      </c>
      <c r="N18" s="140">
        <v>6</v>
      </c>
      <c r="O18" s="140">
        <v>0</v>
      </c>
      <c r="P18" s="140">
        <v>12</v>
      </c>
      <c r="Q18" s="140">
        <v>14</v>
      </c>
      <c r="R18" s="140">
        <v>11</v>
      </c>
      <c r="S18" s="140">
        <v>7</v>
      </c>
      <c r="T18" s="140">
        <v>15</v>
      </c>
      <c r="U18" s="140">
        <v>12</v>
      </c>
      <c r="V18" s="140">
        <v>14</v>
      </c>
      <c r="W18" s="140">
        <v>11</v>
      </c>
      <c r="X18" s="140">
        <v>12</v>
      </c>
      <c r="Y18" s="140">
        <v>10</v>
      </c>
      <c r="Z18" s="140">
        <v>11</v>
      </c>
      <c r="AA18" s="140">
        <v>13</v>
      </c>
      <c r="AB18" s="140">
        <v>14</v>
      </c>
      <c r="AC18" s="140">
        <v>11</v>
      </c>
      <c r="AD18" s="140">
        <v>0</v>
      </c>
      <c r="AE18" s="140">
        <v>0</v>
      </c>
      <c r="AF18" s="140">
        <v>0</v>
      </c>
      <c r="AG18" s="140">
        <v>0</v>
      </c>
      <c r="AH18" s="140">
        <v>12</v>
      </c>
      <c r="AI18" s="140">
        <v>12</v>
      </c>
      <c r="AJ18" s="140">
        <v>0</v>
      </c>
      <c r="AK18" s="140">
        <v>0</v>
      </c>
      <c r="AL18" s="140">
        <v>0</v>
      </c>
      <c r="AM18" s="144">
        <v>0</v>
      </c>
      <c r="AN18" s="1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 ht="16.2">
      <c r="A19" s="1"/>
      <c r="B19" s="134">
        <v>3</v>
      </c>
      <c r="C19" s="355" t="s">
        <v>5</v>
      </c>
      <c r="D19" s="356">
        <v>244</v>
      </c>
      <c r="F19" s="357">
        <v>2</v>
      </c>
      <c r="G19" s="140">
        <v>11</v>
      </c>
      <c r="H19" s="140">
        <v>13</v>
      </c>
      <c r="I19" s="140">
        <v>11</v>
      </c>
      <c r="J19" s="140">
        <v>11</v>
      </c>
      <c r="K19" s="140">
        <v>4</v>
      </c>
      <c r="L19" s="140">
        <v>4</v>
      </c>
      <c r="M19" s="140">
        <v>5</v>
      </c>
      <c r="N19" s="140">
        <v>13</v>
      </c>
      <c r="O19" s="140">
        <v>15</v>
      </c>
      <c r="P19" s="140">
        <v>4</v>
      </c>
      <c r="Q19" s="140">
        <v>14</v>
      </c>
      <c r="R19" s="140">
        <v>13</v>
      </c>
      <c r="S19" s="140">
        <v>11</v>
      </c>
      <c r="T19" s="140">
        <v>13</v>
      </c>
      <c r="U19" s="140">
        <v>11</v>
      </c>
      <c r="V19" s="140">
        <v>10</v>
      </c>
      <c r="W19" s="140">
        <v>13</v>
      </c>
      <c r="X19" s="140">
        <v>5</v>
      </c>
      <c r="Y19" s="140">
        <v>11</v>
      </c>
      <c r="Z19" s="140">
        <v>12</v>
      </c>
      <c r="AA19" s="140">
        <v>13</v>
      </c>
      <c r="AB19" s="140">
        <v>10</v>
      </c>
      <c r="AC19" s="140">
        <v>11</v>
      </c>
      <c r="AD19" s="140">
        <v>0</v>
      </c>
      <c r="AE19" s="140">
        <v>0</v>
      </c>
      <c r="AF19" s="140">
        <v>10</v>
      </c>
      <c r="AG19" s="140">
        <v>11</v>
      </c>
      <c r="AH19" s="140">
        <v>5</v>
      </c>
      <c r="AI19" s="140">
        <v>12</v>
      </c>
      <c r="AJ19" s="140">
        <v>0</v>
      </c>
      <c r="AK19" s="140">
        <v>0</v>
      </c>
      <c r="AL19" s="140">
        <v>0</v>
      </c>
      <c r="AM19" s="144">
        <v>0</v>
      </c>
      <c r="AN19" s="1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59" ht="16.2">
      <c r="A20" s="1"/>
      <c r="B20" s="134">
        <v>4</v>
      </c>
      <c r="C20" s="355" t="s">
        <v>43</v>
      </c>
      <c r="D20" s="356">
        <v>244</v>
      </c>
      <c r="F20" s="357">
        <v>1</v>
      </c>
      <c r="G20" s="140">
        <v>13</v>
      </c>
      <c r="H20" s="140">
        <v>12</v>
      </c>
      <c r="I20" s="140">
        <v>3</v>
      </c>
      <c r="J20" s="140">
        <v>0</v>
      </c>
      <c r="K20" s="140">
        <v>6</v>
      </c>
      <c r="L20" s="140">
        <v>11</v>
      </c>
      <c r="M20" s="140">
        <v>3</v>
      </c>
      <c r="N20" s="140">
        <v>13</v>
      </c>
      <c r="O20" s="140">
        <v>10</v>
      </c>
      <c r="P20" s="140">
        <v>11</v>
      </c>
      <c r="Q20" s="140">
        <v>11</v>
      </c>
      <c r="R20" s="140">
        <v>14</v>
      </c>
      <c r="S20" s="140">
        <v>14</v>
      </c>
      <c r="T20" s="140">
        <v>14</v>
      </c>
      <c r="U20" s="140">
        <v>11</v>
      </c>
      <c r="V20" s="140">
        <v>3</v>
      </c>
      <c r="W20" s="140">
        <v>6</v>
      </c>
      <c r="X20" s="140">
        <v>4</v>
      </c>
      <c r="Y20" s="140">
        <v>11</v>
      </c>
      <c r="Z20" s="140">
        <v>11</v>
      </c>
      <c r="AA20" s="140">
        <v>12</v>
      </c>
      <c r="AB20" s="140">
        <v>12</v>
      </c>
      <c r="AC20" s="140">
        <v>4</v>
      </c>
      <c r="AD20" s="140">
        <v>11</v>
      </c>
      <c r="AE20" s="140">
        <v>5</v>
      </c>
      <c r="AF20" s="140">
        <v>11</v>
      </c>
      <c r="AG20" s="140">
        <v>12</v>
      </c>
      <c r="AH20" s="140">
        <v>13</v>
      </c>
      <c r="AI20" s="140">
        <v>11</v>
      </c>
      <c r="AJ20" s="140">
        <v>0</v>
      </c>
      <c r="AK20" s="140">
        <v>0</v>
      </c>
      <c r="AL20" s="140">
        <v>0</v>
      </c>
      <c r="AM20" s="144">
        <v>0</v>
      </c>
      <c r="AN20" s="1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</row>
    <row r="21" spans="1:59" ht="16.2">
      <c r="A21" s="1"/>
      <c r="B21" s="134">
        <v>5</v>
      </c>
      <c r="C21" s="355" t="s">
        <v>42</v>
      </c>
      <c r="D21" s="356">
        <v>220</v>
      </c>
      <c r="F21" s="357">
        <v>8</v>
      </c>
      <c r="G21" s="140">
        <v>11</v>
      </c>
      <c r="H21" s="140">
        <v>12</v>
      </c>
      <c r="I21" s="140">
        <v>11</v>
      </c>
      <c r="J21" s="140">
        <v>13</v>
      </c>
      <c r="K21" s="140">
        <v>14</v>
      </c>
      <c r="L21" s="140">
        <v>11</v>
      </c>
      <c r="M21" s="140">
        <v>0</v>
      </c>
      <c r="N21" s="140">
        <v>0</v>
      </c>
      <c r="O21" s="140">
        <v>2</v>
      </c>
      <c r="P21" s="140">
        <v>14</v>
      </c>
      <c r="Q21" s="140">
        <v>10</v>
      </c>
      <c r="R21" s="140">
        <v>0</v>
      </c>
      <c r="S21" s="140">
        <v>0</v>
      </c>
      <c r="T21" s="140">
        <v>0</v>
      </c>
      <c r="U21" s="140">
        <v>0</v>
      </c>
      <c r="V21" s="140">
        <v>13</v>
      </c>
      <c r="W21" s="140">
        <v>13</v>
      </c>
      <c r="X21" s="140">
        <v>11</v>
      </c>
      <c r="Y21" s="140">
        <v>4</v>
      </c>
      <c r="Z21" s="140">
        <v>12</v>
      </c>
      <c r="AA21" s="140">
        <v>10</v>
      </c>
      <c r="AB21" s="140">
        <v>10</v>
      </c>
      <c r="AC21" s="140">
        <v>12</v>
      </c>
      <c r="AD21" s="140">
        <v>12</v>
      </c>
      <c r="AE21" s="140">
        <v>6</v>
      </c>
      <c r="AF21" s="140">
        <v>13</v>
      </c>
      <c r="AG21" s="140">
        <v>12</v>
      </c>
      <c r="AH21" s="140">
        <v>0</v>
      </c>
      <c r="AI21" s="140">
        <v>0</v>
      </c>
      <c r="AJ21" s="140">
        <v>0</v>
      </c>
      <c r="AK21" s="140">
        <v>0</v>
      </c>
      <c r="AL21" s="140">
        <v>0</v>
      </c>
      <c r="AM21" s="144">
        <v>0</v>
      </c>
      <c r="AN21" s="1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59" ht="16.2">
      <c r="A22" s="1"/>
      <c r="B22" s="134">
        <v>6</v>
      </c>
      <c r="C22" s="355" t="s">
        <v>13</v>
      </c>
      <c r="D22" s="356">
        <v>242</v>
      </c>
      <c r="F22" s="357">
        <v>4</v>
      </c>
      <c r="G22" s="140">
        <v>13</v>
      </c>
      <c r="H22" s="140">
        <v>12</v>
      </c>
      <c r="I22" s="140">
        <v>0</v>
      </c>
      <c r="J22" s="140">
        <v>0</v>
      </c>
      <c r="K22" s="140">
        <v>6</v>
      </c>
      <c r="L22" s="140">
        <v>12</v>
      </c>
      <c r="M22" s="140">
        <v>13</v>
      </c>
      <c r="N22" s="140">
        <v>12</v>
      </c>
      <c r="O22" s="140">
        <v>4</v>
      </c>
      <c r="P22" s="140">
        <v>0</v>
      </c>
      <c r="Q22" s="140">
        <v>0</v>
      </c>
      <c r="R22" s="140">
        <v>5</v>
      </c>
      <c r="S22" s="140">
        <v>4</v>
      </c>
      <c r="T22" s="140">
        <v>13</v>
      </c>
      <c r="U22" s="140">
        <v>11</v>
      </c>
      <c r="V22" s="140">
        <v>12</v>
      </c>
      <c r="W22" s="140">
        <v>12</v>
      </c>
      <c r="X22" s="140">
        <v>3</v>
      </c>
      <c r="Y22" s="140">
        <v>13</v>
      </c>
      <c r="Z22" s="140">
        <v>13</v>
      </c>
      <c r="AA22" s="140">
        <v>5</v>
      </c>
      <c r="AB22" s="140">
        <v>13</v>
      </c>
      <c r="AC22" s="140">
        <v>5</v>
      </c>
      <c r="AD22" s="140">
        <v>12</v>
      </c>
      <c r="AE22" s="140">
        <v>11</v>
      </c>
      <c r="AF22" s="140">
        <v>14</v>
      </c>
      <c r="AG22" s="140">
        <v>14</v>
      </c>
      <c r="AH22" s="140">
        <v>12</v>
      </c>
      <c r="AI22" s="140">
        <v>14</v>
      </c>
      <c r="AJ22" s="140">
        <v>0</v>
      </c>
      <c r="AK22" s="140">
        <v>0</v>
      </c>
      <c r="AL22" s="140">
        <v>0</v>
      </c>
      <c r="AM22" s="144">
        <v>0</v>
      </c>
      <c r="AN22" s="1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</row>
    <row r="23" spans="1:59" ht="16.2">
      <c r="A23" s="1"/>
      <c r="B23" s="134">
        <v>7</v>
      </c>
      <c r="C23" s="355" t="s">
        <v>32</v>
      </c>
      <c r="D23" s="356">
        <v>235</v>
      </c>
      <c r="F23" s="357">
        <v>3</v>
      </c>
      <c r="G23" s="140">
        <v>15</v>
      </c>
      <c r="H23" s="140">
        <v>6</v>
      </c>
      <c r="I23" s="140">
        <v>12</v>
      </c>
      <c r="J23" s="140">
        <v>5</v>
      </c>
      <c r="K23" s="140">
        <v>13</v>
      </c>
      <c r="L23" s="140">
        <v>14</v>
      </c>
      <c r="M23" s="140">
        <v>9</v>
      </c>
      <c r="N23" s="140">
        <v>12</v>
      </c>
      <c r="O23" s="140">
        <v>0</v>
      </c>
      <c r="P23" s="140">
        <v>6</v>
      </c>
      <c r="Q23" s="140">
        <v>13</v>
      </c>
      <c r="R23" s="140">
        <v>7</v>
      </c>
      <c r="S23" s="140">
        <v>12</v>
      </c>
      <c r="T23" s="140">
        <v>7</v>
      </c>
      <c r="U23" s="140">
        <v>12</v>
      </c>
      <c r="V23" s="140">
        <v>11</v>
      </c>
      <c r="W23" s="140">
        <v>14</v>
      </c>
      <c r="X23" s="140">
        <v>5</v>
      </c>
      <c r="Y23" s="140">
        <v>13</v>
      </c>
      <c r="Z23" s="140">
        <v>11</v>
      </c>
      <c r="AA23" s="140">
        <v>6</v>
      </c>
      <c r="AB23" s="140">
        <v>0</v>
      </c>
      <c r="AC23" s="140">
        <v>0</v>
      </c>
      <c r="AD23" s="140">
        <v>4</v>
      </c>
      <c r="AE23" s="140">
        <v>11</v>
      </c>
      <c r="AF23" s="140">
        <v>4</v>
      </c>
      <c r="AG23" s="140">
        <v>12</v>
      </c>
      <c r="AH23" s="140">
        <v>13</v>
      </c>
      <c r="AI23" s="140">
        <v>12</v>
      </c>
      <c r="AJ23" s="140">
        <v>0</v>
      </c>
      <c r="AK23" s="140">
        <v>0</v>
      </c>
      <c r="AL23" s="140">
        <v>0</v>
      </c>
      <c r="AM23" s="144">
        <v>0</v>
      </c>
      <c r="AN23" s="1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</row>
    <row r="24" spans="1:59" ht="16.2">
      <c r="A24" s="1"/>
      <c r="B24" s="134">
        <v>8</v>
      </c>
      <c r="C24" s="355" t="s">
        <v>33</v>
      </c>
      <c r="D24" s="356">
        <v>201</v>
      </c>
      <c r="F24" s="357">
        <v>6</v>
      </c>
      <c r="G24" s="140">
        <v>11</v>
      </c>
      <c r="H24" s="140">
        <v>12</v>
      </c>
      <c r="I24" s="140">
        <v>11</v>
      </c>
      <c r="J24" s="140">
        <v>11</v>
      </c>
      <c r="K24" s="140">
        <v>11</v>
      </c>
      <c r="L24" s="140">
        <v>12</v>
      </c>
      <c r="M24" s="140">
        <v>2</v>
      </c>
      <c r="N24" s="140">
        <v>13</v>
      </c>
      <c r="O24" s="140">
        <v>3</v>
      </c>
      <c r="P24" s="140">
        <v>9</v>
      </c>
      <c r="Q24" s="140">
        <v>13</v>
      </c>
      <c r="R24" s="140">
        <v>11</v>
      </c>
      <c r="S24" s="140">
        <v>10</v>
      </c>
      <c r="T24" s="140">
        <v>11</v>
      </c>
      <c r="U24" s="140">
        <v>11</v>
      </c>
      <c r="V24" s="140">
        <v>4</v>
      </c>
      <c r="W24" s="140">
        <v>13</v>
      </c>
      <c r="X24" s="140">
        <v>3</v>
      </c>
      <c r="Y24" s="140">
        <v>3</v>
      </c>
      <c r="Z24" s="140">
        <v>0</v>
      </c>
      <c r="AA24" s="140">
        <v>0</v>
      </c>
      <c r="AB24" s="140">
        <v>12</v>
      </c>
      <c r="AC24" s="140">
        <v>5</v>
      </c>
      <c r="AD24" s="140">
        <v>0</v>
      </c>
      <c r="AE24" s="140">
        <v>0</v>
      </c>
      <c r="AF24" s="140">
        <v>9</v>
      </c>
      <c r="AG24" s="140">
        <v>12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4">
        <v>0</v>
      </c>
      <c r="AN24" s="1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</row>
    <row r="25" spans="1:59" ht="16.2">
      <c r="A25" s="1"/>
      <c r="B25" s="134">
        <v>9</v>
      </c>
      <c r="C25" s="355" t="s">
        <v>24</v>
      </c>
      <c r="D25" s="356">
        <v>209</v>
      </c>
      <c r="F25" s="357">
        <v>4</v>
      </c>
      <c r="G25" s="140">
        <v>3</v>
      </c>
      <c r="H25" s="140">
        <v>10</v>
      </c>
      <c r="I25" s="140">
        <v>5</v>
      </c>
      <c r="J25" s="140">
        <v>10</v>
      </c>
      <c r="K25" s="140">
        <v>11</v>
      </c>
      <c r="L25" s="140">
        <v>10</v>
      </c>
      <c r="M25" s="140">
        <v>10</v>
      </c>
      <c r="N25" s="140">
        <v>11</v>
      </c>
      <c r="O25" s="140">
        <v>11</v>
      </c>
      <c r="P25" s="140">
        <v>3</v>
      </c>
      <c r="Q25" s="140">
        <v>11</v>
      </c>
      <c r="R25" s="140">
        <v>9</v>
      </c>
      <c r="S25" s="140">
        <v>10</v>
      </c>
      <c r="T25" s="140">
        <v>12</v>
      </c>
      <c r="U25" s="140">
        <v>9</v>
      </c>
      <c r="V25" s="140">
        <v>12</v>
      </c>
      <c r="W25" s="140">
        <v>10</v>
      </c>
      <c r="X25" s="140">
        <v>9</v>
      </c>
      <c r="Y25" s="140">
        <v>8</v>
      </c>
      <c r="Z25" s="140">
        <v>9</v>
      </c>
      <c r="AA25" s="140">
        <v>4</v>
      </c>
      <c r="AB25" s="140">
        <v>0</v>
      </c>
      <c r="AC25" s="140">
        <v>0</v>
      </c>
      <c r="AD25" s="140">
        <v>0</v>
      </c>
      <c r="AE25" s="140">
        <v>0</v>
      </c>
      <c r="AF25" s="140">
        <v>11</v>
      </c>
      <c r="AG25" s="140">
        <v>12</v>
      </c>
      <c r="AH25" s="140">
        <v>3</v>
      </c>
      <c r="AI25" s="140">
        <v>11</v>
      </c>
      <c r="AJ25" s="140">
        <v>0</v>
      </c>
      <c r="AK25" s="140">
        <v>0</v>
      </c>
      <c r="AL25" s="140">
        <v>0</v>
      </c>
      <c r="AM25" s="144">
        <v>0</v>
      </c>
      <c r="AN25" s="1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</row>
    <row r="26" spans="1:59" ht="16.2">
      <c r="A26" s="1"/>
      <c r="B26" s="134">
        <v>10</v>
      </c>
      <c r="C26" s="355" t="s">
        <v>3</v>
      </c>
      <c r="D26" s="356">
        <v>145</v>
      </c>
      <c r="F26" s="357"/>
      <c r="G26" s="140">
        <v>6</v>
      </c>
      <c r="H26" s="140">
        <v>5</v>
      </c>
      <c r="I26" s="140">
        <v>5</v>
      </c>
      <c r="J26" s="140">
        <v>2</v>
      </c>
      <c r="K26" s="140">
        <v>4</v>
      </c>
      <c r="L26" s="140">
        <v>2</v>
      </c>
      <c r="M26" s="140">
        <v>3</v>
      </c>
      <c r="N26" s="140">
        <v>4</v>
      </c>
      <c r="O26" s="140">
        <v>5</v>
      </c>
      <c r="P26" s="140">
        <v>4</v>
      </c>
      <c r="Q26" s="140">
        <v>10</v>
      </c>
      <c r="R26" s="140">
        <v>5</v>
      </c>
      <c r="S26" s="140">
        <v>4</v>
      </c>
      <c r="T26" s="140">
        <v>3</v>
      </c>
      <c r="U26" s="140">
        <v>4</v>
      </c>
      <c r="V26" s="140">
        <v>2</v>
      </c>
      <c r="W26" s="140">
        <v>12</v>
      </c>
      <c r="X26" s="140">
        <v>5</v>
      </c>
      <c r="Y26" s="140">
        <v>4</v>
      </c>
      <c r="Z26" s="140">
        <v>4</v>
      </c>
      <c r="AA26" s="140">
        <v>11</v>
      </c>
      <c r="AB26" s="140">
        <v>4</v>
      </c>
      <c r="AC26" s="140">
        <v>4</v>
      </c>
      <c r="AD26" s="140">
        <v>11</v>
      </c>
      <c r="AE26" s="140">
        <v>5</v>
      </c>
      <c r="AF26" s="140">
        <v>4</v>
      </c>
      <c r="AG26" s="140">
        <v>14</v>
      </c>
      <c r="AH26" s="140">
        <v>11</v>
      </c>
      <c r="AI26" s="140">
        <v>12</v>
      </c>
      <c r="AJ26" s="140">
        <v>0</v>
      </c>
      <c r="AK26" s="140">
        <v>0</v>
      </c>
      <c r="AL26" s="140">
        <v>0</v>
      </c>
      <c r="AM26" s="144">
        <v>0</v>
      </c>
      <c r="AN26" s="1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</row>
    <row r="27" spans="1:59">
      <c r="A27" s="1"/>
      <c r="B27" s="133"/>
      <c r="C27" s="359" t="s">
        <v>80</v>
      </c>
      <c r="D27" s="356"/>
      <c r="F27" s="357"/>
      <c r="G27" s="141">
        <v>44805</v>
      </c>
      <c r="H27" s="142"/>
      <c r="I27" s="141">
        <v>44819</v>
      </c>
      <c r="J27" s="140"/>
      <c r="K27" s="141">
        <v>44833</v>
      </c>
      <c r="L27" s="140"/>
      <c r="M27" s="141">
        <v>44847</v>
      </c>
      <c r="N27" s="143"/>
      <c r="O27" s="141">
        <v>43035</v>
      </c>
      <c r="P27" s="141">
        <v>44875</v>
      </c>
      <c r="Q27" s="140"/>
      <c r="R27" s="141">
        <v>44889</v>
      </c>
      <c r="S27" s="140"/>
      <c r="T27" s="141">
        <v>44903</v>
      </c>
      <c r="U27" s="140"/>
      <c r="V27" s="141">
        <v>44931</v>
      </c>
      <c r="W27" s="140"/>
      <c r="X27" s="141">
        <v>44945</v>
      </c>
      <c r="Y27" s="140"/>
      <c r="Z27" s="141">
        <v>44959</v>
      </c>
      <c r="AA27" s="140"/>
      <c r="AB27" s="141">
        <v>44972</v>
      </c>
      <c r="AC27" s="140"/>
      <c r="AD27" s="141">
        <v>44987</v>
      </c>
      <c r="AE27" s="140"/>
      <c r="AF27" s="141">
        <v>45001</v>
      </c>
      <c r="AG27" s="140"/>
      <c r="AH27" s="141">
        <v>45015</v>
      </c>
      <c r="AI27" s="140"/>
      <c r="AJ27" s="141">
        <v>45029</v>
      </c>
      <c r="AK27" s="140"/>
      <c r="AL27" s="141">
        <v>45036</v>
      </c>
      <c r="AM27" s="144"/>
      <c r="AN27" s="1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</row>
    <row r="28" spans="1:59" ht="16.2">
      <c r="A28" s="1"/>
      <c r="B28" s="134">
        <v>1</v>
      </c>
      <c r="C28" s="355" t="s">
        <v>71</v>
      </c>
      <c r="D28" s="356">
        <v>285</v>
      </c>
      <c r="F28" s="357">
        <v>6</v>
      </c>
      <c r="G28" s="140">
        <v>12</v>
      </c>
      <c r="H28" s="140">
        <v>13</v>
      </c>
      <c r="I28" s="140">
        <v>12</v>
      </c>
      <c r="J28" s="140">
        <v>13</v>
      </c>
      <c r="K28" s="140">
        <v>0</v>
      </c>
      <c r="L28" s="140">
        <v>0</v>
      </c>
      <c r="M28" s="140">
        <v>13</v>
      </c>
      <c r="N28" s="140">
        <v>13</v>
      </c>
      <c r="O28" s="140">
        <v>13</v>
      </c>
      <c r="P28" s="140">
        <v>12</v>
      </c>
      <c r="Q28" s="140">
        <v>14</v>
      </c>
      <c r="R28" s="140">
        <v>14</v>
      </c>
      <c r="S28" s="140">
        <v>11</v>
      </c>
      <c r="T28" s="140">
        <v>14</v>
      </c>
      <c r="U28" s="140">
        <v>14</v>
      </c>
      <c r="V28" s="140">
        <v>0</v>
      </c>
      <c r="W28" s="140">
        <v>0</v>
      </c>
      <c r="X28" s="140">
        <v>11</v>
      </c>
      <c r="Y28" s="140">
        <v>14</v>
      </c>
      <c r="Z28" s="140">
        <v>14</v>
      </c>
      <c r="AA28" s="140">
        <v>15</v>
      </c>
      <c r="AB28" s="140">
        <v>12</v>
      </c>
      <c r="AC28" s="140">
        <v>14</v>
      </c>
      <c r="AD28" s="140">
        <v>0</v>
      </c>
      <c r="AE28" s="140">
        <v>0</v>
      </c>
      <c r="AF28" s="140">
        <v>15</v>
      </c>
      <c r="AG28" s="140">
        <v>15</v>
      </c>
      <c r="AH28" s="140">
        <v>14</v>
      </c>
      <c r="AI28" s="140">
        <v>15</v>
      </c>
      <c r="AJ28" s="140">
        <v>0</v>
      </c>
      <c r="AK28" s="140">
        <v>0</v>
      </c>
      <c r="AL28" s="140">
        <v>0</v>
      </c>
      <c r="AM28" s="144">
        <v>0</v>
      </c>
      <c r="AN28" s="1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</row>
    <row r="29" spans="1:59" ht="16.2">
      <c r="A29" s="1"/>
      <c r="B29" s="134">
        <v>2</v>
      </c>
      <c r="C29" s="355" t="s">
        <v>69</v>
      </c>
      <c r="D29" s="356">
        <v>273</v>
      </c>
      <c r="F29" s="357"/>
      <c r="G29" s="140">
        <v>15</v>
      </c>
      <c r="H29" s="140">
        <v>5</v>
      </c>
      <c r="I29" s="140">
        <v>13</v>
      </c>
      <c r="J29" s="140">
        <v>12</v>
      </c>
      <c r="K29" s="140">
        <v>5</v>
      </c>
      <c r="L29" s="140">
        <v>5</v>
      </c>
      <c r="M29" s="140">
        <v>10</v>
      </c>
      <c r="N29" s="140">
        <v>12</v>
      </c>
      <c r="O29" s="140">
        <v>13</v>
      </c>
      <c r="P29" s="140">
        <v>13</v>
      </c>
      <c r="Q29" s="140">
        <v>12</v>
      </c>
      <c r="R29" s="140">
        <v>14</v>
      </c>
      <c r="S29" s="140">
        <v>13</v>
      </c>
      <c r="T29" s="140">
        <v>10</v>
      </c>
      <c r="U29" s="140">
        <v>14</v>
      </c>
      <c r="V29" s="140">
        <v>11</v>
      </c>
      <c r="W29" s="140">
        <v>13</v>
      </c>
      <c r="X29" s="140">
        <v>12</v>
      </c>
      <c r="Y29" s="140">
        <v>6</v>
      </c>
      <c r="Z29" s="140">
        <v>14</v>
      </c>
      <c r="AA29" s="140">
        <v>12</v>
      </c>
      <c r="AB29" s="140">
        <v>14</v>
      </c>
      <c r="AC29" s="140">
        <v>12</v>
      </c>
      <c r="AD29" s="140">
        <v>13</v>
      </c>
      <c r="AE29" s="140">
        <v>14</v>
      </c>
      <c r="AF29" s="140">
        <v>13</v>
      </c>
      <c r="AG29" s="140">
        <v>13</v>
      </c>
      <c r="AH29" s="140">
        <v>12</v>
      </c>
      <c r="AI29" s="140">
        <v>12</v>
      </c>
      <c r="AJ29" s="140">
        <v>0</v>
      </c>
      <c r="AK29" s="140">
        <v>0</v>
      </c>
      <c r="AL29" s="140">
        <v>0</v>
      </c>
      <c r="AM29" s="144">
        <v>0</v>
      </c>
      <c r="AN29" s="1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</row>
    <row r="30" spans="1:59" ht="16.2">
      <c r="A30" s="1"/>
      <c r="B30" s="134">
        <v>3</v>
      </c>
      <c r="C30" s="355" t="s">
        <v>47</v>
      </c>
      <c r="D30" s="356">
        <v>270</v>
      </c>
      <c r="F30" s="357"/>
      <c r="G30" s="140">
        <v>10</v>
      </c>
      <c r="H30" s="140">
        <v>13</v>
      </c>
      <c r="I30" s="140">
        <v>12</v>
      </c>
      <c r="J30" s="140">
        <v>15</v>
      </c>
      <c r="K30" s="140">
        <v>6</v>
      </c>
      <c r="L30" s="140">
        <v>5</v>
      </c>
      <c r="M30" s="140">
        <v>14</v>
      </c>
      <c r="N30" s="140">
        <v>14</v>
      </c>
      <c r="O30" s="140">
        <v>5</v>
      </c>
      <c r="P30" s="140">
        <v>5</v>
      </c>
      <c r="Q30" s="140">
        <v>13</v>
      </c>
      <c r="R30" s="140">
        <v>5</v>
      </c>
      <c r="S30" s="140">
        <v>14</v>
      </c>
      <c r="T30" s="140">
        <v>12</v>
      </c>
      <c r="U30" s="140">
        <v>12</v>
      </c>
      <c r="V30" s="140">
        <v>14</v>
      </c>
      <c r="W30" s="140">
        <v>5</v>
      </c>
      <c r="X30" s="140">
        <v>12</v>
      </c>
      <c r="Y30" s="140">
        <v>13</v>
      </c>
      <c r="Z30" s="140">
        <v>13</v>
      </c>
      <c r="AA30" s="140">
        <v>14</v>
      </c>
      <c r="AB30" s="140">
        <v>13</v>
      </c>
      <c r="AC30" s="140">
        <v>11</v>
      </c>
      <c r="AD30" s="140">
        <v>11</v>
      </c>
      <c r="AE30" s="140">
        <v>12</v>
      </c>
      <c r="AF30" s="140">
        <v>12</v>
      </c>
      <c r="AG30" s="140">
        <v>5</v>
      </c>
      <c r="AH30" s="140">
        <v>12</v>
      </c>
      <c r="AI30" s="140">
        <v>14</v>
      </c>
      <c r="AJ30" s="140">
        <v>0</v>
      </c>
      <c r="AK30" s="140">
        <v>0</v>
      </c>
      <c r="AL30" s="140">
        <v>0</v>
      </c>
      <c r="AM30" s="144">
        <v>0</v>
      </c>
      <c r="AN30" s="1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</row>
    <row r="31" spans="1:59" ht="16.2">
      <c r="A31" s="1"/>
      <c r="B31" s="134">
        <v>4</v>
      </c>
      <c r="C31" s="355" t="s">
        <v>34</v>
      </c>
      <c r="D31" s="356">
        <v>248</v>
      </c>
      <c r="F31" s="357">
        <v>8</v>
      </c>
      <c r="G31" s="140">
        <v>11</v>
      </c>
      <c r="H31" s="140">
        <v>11</v>
      </c>
      <c r="I31" s="140">
        <v>0</v>
      </c>
      <c r="J31" s="140">
        <v>0</v>
      </c>
      <c r="K31" s="140">
        <v>6</v>
      </c>
      <c r="L31" s="140">
        <v>12</v>
      </c>
      <c r="M31" s="140">
        <v>14</v>
      </c>
      <c r="N31" s="140">
        <v>12</v>
      </c>
      <c r="O31" s="140">
        <v>14</v>
      </c>
      <c r="P31" s="140">
        <v>12</v>
      </c>
      <c r="Q31" s="140">
        <v>13</v>
      </c>
      <c r="R31" s="140">
        <v>11</v>
      </c>
      <c r="S31" s="140">
        <v>14</v>
      </c>
      <c r="T31" s="140">
        <v>13</v>
      </c>
      <c r="U31" s="140">
        <v>11</v>
      </c>
      <c r="V31" s="140">
        <v>0</v>
      </c>
      <c r="W31" s="140">
        <v>0</v>
      </c>
      <c r="X31" s="140">
        <v>4</v>
      </c>
      <c r="Y31" s="140">
        <v>11</v>
      </c>
      <c r="Z31" s="140">
        <v>0</v>
      </c>
      <c r="AA31" s="140">
        <v>0</v>
      </c>
      <c r="AB31" s="140">
        <v>13</v>
      </c>
      <c r="AC31" s="140">
        <v>12</v>
      </c>
      <c r="AD31" s="140">
        <v>0</v>
      </c>
      <c r="AE31" s="140">
        <v>0</v>
      </c>
      <c r="AF31" s="140">
        <v>13</v>
      </c>
      <c r="AG31" s="140">
        <v>13</v>
      </c>
      <c r="AH31" s="140">
        <v>15</v>
      </c>
      <c r="AI31" s="140">
        <v>13</v>
      </c>
      <c r="AJ31" s="140">
        <v>0</v>
      </c>
      <c r="AK31" s="140">
        <v>0</v>
      </c>
      <c r="AL31" s="140">
        <v>0</v>
      </c>
      <c r="AM31" s="144">
        <v>0</v>
      </c>
      <c r="AN31" s="1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</row>
    <row r="32" spans="1:59" ht="16.2">
      <c r="A32" s="1"/>
      <c r="B32" s="134">
        <v>5</v>
      </c>
      <c r="C32" s="355" t="s">
        <v>62</v>
      </c>
      <c r="D32" s="356">
        <v>245</v>
      </c>
      <c r="F32" s="357"/>
      <c r="G32" s="140">
        <v>10</v>
      </c>
      <c r="H32" s="140">
        <v>11</v>
      </c>
      <c r="I32" s="140">
        <v>10</v>
      </c>
      <c r="J32" s="140">
        <v>10</v>
      </c>
      <c r="K32" s="140">
        <v>12</v>
      </c>
      <c r="L32" s="140">
        <v>10</v>
      </c>
      <c r="M32" s="140">
        <v>13</v>
      </c>
      <c r="N32" s="140">
        <v>10</v>
      </c>
      <c r="O32" s="140">
        <v>11</v>
      </c>
      <c r="P32" s="140">
        <v>13</v>
      </c>
      <c r="Q32" s="140">
        <v>12</v>
      </c>
      <c r="R32" s="140">
        <v>11</v>
      </c>
      <c r="S32" s="140">
        <v>12</v>
      </c>
      <c r="T32" s="140">
        <v>10</v>
      </c>
      <c r="U32" s="140">
        <v>12</v>
      </c>
      <c r="V32" s="140">
        <v>10</v>
      </c>
      <c r="W32" s="140">
        <v>12</v>
      </c>
      <c r="X32" s="140">
        <v>13</v>
      </c>
      <c r="Y32" s="140">
        <v>4</v>
      </c>
      <c r="Z32" s="140">
        <v>11</v>
      </c>
      <c r="AA32" s="140">
        <v>11</v>
      </c>
      <c r="AB32" s="140">
        <v>12</v>
      </c>
      <c r="AC32" s="140">
        <v>9</v>
      </c>
      <c r="AD32" s="140">
        <v>12</v>
      </c>
      <c r="AE32" s="140">
        <v>10</v>
      </c>
      <c r="AF32" s="140">
        <v>12</v>
      </c>
      <c r="AG32" s="140">
        <v>12</v>
      </c>
      <c r="AH32" s="140">
        <v>11</v>
      </c>
      <c r="AI32" s="140">
        <v>12</v>
      </c>
      <c r="AJ32" s="140">
        <v>0</v>
      </c>
      <c r="AK32" s="140">
        <v>0</v>
      </c>
      <c r="AL32" s="140">
        <v>0</v>
      </c>
      <c r="AM32" s="144">
        <v>0</v>
      </c>
      <c r="AN32" s="1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</row>
    <row r="33" spans="1:59" ht="16.2">
      <c r="A33" s="1"/>
      <c r="B33" s="134">
        <v>6</v>
      </c>
      <c r="C33" s="355" t="s">
        <v>36</v>
      </c>
      <c r="D33" s="356">
        <v>238</v>
      </c>
      <c r="F33" s="357"/>
      <c r="G33" s="140">
        <v>13</v>
      </c>
      <c r="H33" s="140">
        <v>14</v>
      </c>
      <c r="I33" s="140">
        <v>4</v>
      </c>
      <c r="J33" s="140">
        <v>7</v>
      </c>
      <c r="K33" s="140">
        <v>14</v>
      </c>
      <c r="L33" s="140">
        <v>12</v>
      </c>
      <c r="M33" s="140">
        <v>12</v>
      </c>
      <c r="N33" s="140">
        <v>13</v>
      </c>
      <c r="O33" s="140">
        <v>5</v>
      </c>
      <c r="P33" s="140">
        <v>12</v>
      </c>
      <c r="Q33" s="140">
        <v>9</v>
      </c>
      <c r="R33" s="140">
        <v>5</v>
      </c>
      <c r="S33" s="140">
        <v>6</v>
      </c>
      <c r="T33" s="140">
        <v>3</v>
      </c>
      <c r="U33" s="140">
        <v>13</v>
      </c>
      <c r="V33" s="140">
        <v>12</v>
      </c>
      <c r="W33" s="140">
        <v>7</v>
      </c>
      <c r="X33" s="140">
        <v>7</v>
      </c>
      <c r="Y33" s="140">
        <v>12</v>
      </c>
      <c r="Z33" s="140">
        <v>5</v>
      </c>
      <c r="AA33" s="140">
        <v>11</v>
      </c>
      <c r="AB33" s="140">
        <v>6</v>
      </c>
      <c r="AC33" s="140">
        <v>14</v>
      </c>
      <c r="AD33" s="140">
        <v>4</v>
      </c>
      <c r="AE33" s="140">
        <v>13</v>
      </c>
      <c r="AF33" s="140">
        <v>12</v>
      </c>
      <c r="AG33" s="140">
        <v>13</v>
      </c>
      <c r="AH33" s="140">
        <v>5</v>
      </c>
      <c r="AI33" s="140">
        <v>13</v>
      </c>
      <c r="AJ33" s="140">
        <v>0</v>
      </c>
      <c r="AK33" s="140">
        <v>0</v>
      </c>
      <c r="AL33" s="140">
        <v>0</v>
      </c>
      <c r="AM33" s="144">
        <v>0</v>
      </c>
      <c r="AN33" s="1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</row>
    <row r="34" spans="1:59" ht="16.2">
      <c r="A34" s="1"/>
      <c r="B34" s="134">
        <v>7</v>
      </c>
      <c r="C34" s="355" t="s">
        <v>38</v>
      </c>
      <c r="D34" s="356">
        <v>217</v>
      </c>
      <c r="F34" s="357">
        <v>8</v>
      </c>
      <c r="G34" s="140">
        <v>11</v>
      </c>
      <c r="H34" s="140">
        <v>10</v>
      </c>
      <c r="I34" s="140">
        <v>11</v>
      </c>
      <c r="J34" s="140">
        <v>5</v>
      </c>
      <c r="K34" s="140">
        <v>0</v>
      </c>
      <c r="L34" s="140">
        <v>0</v>
      </c>
      <c r="M34" s="140">
        <v>12</v>
      </c>
      <c r="N34" s="140">
        <v>3</v>
      </c>
      <c r="O34" s="140">
        <v>14</v>
      </c>
      <c r="P34" s="140">
        <v>12</v>
      </c>
      <c r="Q34" s="140">
        <v>11</v>
      </c>
      <c r="R34" s="140">
        <v>10</v>
      </c>
      <c r="S34" s="140">
        <v>5</v>
      </c>
      <c r="T34" s="140">
        <v>0</v>
      </c>
      <c r="U34" s="140">
        <v>0</v>
      </c>
      <c r="V34" s="140">
        <v>12</v>
      </c>
      <c r="W34" s="140">
        <v>12</v>
      </c>
      <c r="X34" s="140">
        <v>14</v>
      </c>
      <c r="Y34" s="140">
        <v>0</v>
      </c>
      <c r="Z34" s="140">
        <v>0</v>
      </c>
      <c r="AA34" s="140">
        <v>0</v>
      </c>
      <c r="AB34" s="140">
        <v>14</v>
      </c>
      <c r="AC34" s="140">
        <v>14</v>
      </c>
      <c r="AD34" s="140">
        <v>0</v>
      </c>
      <c r="AE34" s="140">
        <v>0</v>
      </c>
      <c r="AF34" s="140">
        <v>12</v>
      </c>
      <c r="AG34" s="140">
        <v>11</v>
      </c>
      <c r="AH34" s="140">
        <v>11</v>
      </c>
      <c r="AI34" s="140">
        <v>13</v>
      </c>
      <c r="AJ34" s="140">
        <v>0</v>
      </c>
      <c r="AK34" s="140">
        <v>0</v>
      </c>
      <c r="AL34" s="140">
        <v>0</v>
      </c>
      <c r="AM34" s="144">
        <v>0</v>
      </c>
      <c r="AN34" s="1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</row>
    <row r="35" spans="1:59" ht="16.2">
      <c r="A35" s="1"/>
      <c r="B35" s="134">
        <v>8</v>
      </c>
      <c r="C35" s="355" t="s">
        <v>37</v>
      </c>
      <c r="D35" s="356">
        <v>212</v>
      </c>
      <c r="F35" s="357">
        <v>1</v>
      </c>
      <c r="G35" s="353">
        <v>12</v>
      </c>
      <c r="H35" s="353">
        <v>11</v>
      </c>
      <c r="I35" s="353">
        <v>10</v>
      </c>
      <c r="J35" s="353">
        <v>11</v>
      </c>
      <c r="K35" s="353">
        <v>4</v>
      </c>
      <c r="L35" s="353">
        <v>10</v>
      </c>
      <c r="M35" s="353">
        <v>4</v>
      </c>
      <c r="N35" s="353">
        <v>11</v>
      </c>
      <c r="O35" s="353">
        <v>2</v>
      </c>
      <c r="P35" s="353">
        <v>11</v>
      </c>
      <c r="Q35" s="353">
        <v>10</v>
      </c>
      <c r="R35" s="353">
        <v>2</v>
      </c>
      <c r="S35" s="353">
        <v>12</v>
      </c>
      <c r="T35" s="353">
        <v>12</v>
      </c>
      <c r="U35" s="353">
        <v>10</v>
      </c>
      <c r="V35" s="353">
        <v>2</v>
      </c>
      <c r="W35" s="353">
        <v>12</v>
      </c>
      <c r="X35" s="353">
        <v>3</v>
      </c>
      <c r="Y35" s="353">
        <v>9</v>
      </c>
      <c r="Z35" s="353">
        <v>2</v>
      </c>
      <c r="AA35" s="353">
        <v>13</v>
      </c>
      <c r="AB35" s="353">
        <v>5</v>
      </c>
      <c r="AC35" s="353">
        <v>11</v>
      </c>
      <c r="AD35" s="353">
        <v>12</v>
      </c>
      <c r="AE35" s="353">
        <v>12</v>
      </c>
      <c r="AF35" s="353">
        <v>4</v>
      </c>
      <c r="AG35" s="353">
        <v>13</v>
      </c>
      <c r="AH35" s="353">
        <v>5</v>
      </c>
      <c r="AI35" s="353">
        <v>0</v>
      </c>
      <c r="AJ35" s="353">
        <v>0</v>
      </c>
      <c r="AK35" s="353">
        <v>0</v>
      </c>
      <c r="AL35" s="353">
        <v>0</v>
      </c>
      <c r="AM35" s="354">
        <v>0</v>
      </c>
      <c r="AN35" s="1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</row>
    <row r="36" spans="1:59" ht="16.2" customHeight="1">
      <c r="A36" s="1"/>
      <c r="B36" s="134">
        <v>9</v>
      </c>
      <c r="C36" s="355" t="s">
        <v>60</v>
      </c>
      <c r="D36" s="356">
        <v>166</v>
      </c>
      <c r="F36" s="357" t="s">
        <v>87</v>
      </c>
      <c r="G36" s="140">
        <v>5</v>
      </c>
      <c r="H36" s="140">
        <v>11</v>
      </c>
      <c r="I36" s="140">
        <v>10</v>
      </c>
      <c r="J36" s="140">
        <v>11</v>
      </c>
      <c r="K36" s="140">
        <v>11</v>
      </c>
      <c r="L36" s="140">
        <v>10</v>
      </c>
      <c r="M36" s="140">
        <v>12</v>
      </c>
      <c r="N36" s="140">
        <v>3</v>
      </c>
      <c r="O36" s="140">
        <v>5</v>
      </c>
      <c r="P36" s="140">
        <v>0</v>
      </c>
      <c r="Q36" s="140">
        <v>0</v>
      </c>
      <c r="R36" s="140">
        <v>0</v>
      </c>
      <c r="S36" s="140">
        <v>0</v>
      </c>
      <c r="T36" s="140">
        <v>0</v>
      </c>
      <c r="U36" s="140">
        <v>0</v>
      </c>
      <c r="V36" s="140">
        <v>0</v>
      </c>
      <c r="W36" s="140">
        <v>0</v>
      </c>
      <c r="X36" s="140">
        <v>10</v>
      </c>
      <c r="Y36" s="140">
        <v>12</v>
      </c>
      <c r="Z36" s="140">
        <v>13</v>
      </c>
      <c r="AA36" s="140">
        <v>12</v>
      </c>
      <c r="AB36" s="140">
        <v>0</v>
      </c>
      <c r="AC36" s="140">
        <v>0</v>
      </c>
      <c r="AD36" s="140">
        <v>0</v>
      </c>
      <c r="AE36" s="140">
        <v>0</v>
      </c>
      <c r="AF36" s="140">
        <v>14</v>
      </c>
      <c r="AG36" s="140">
        <v>12</v>
      </c>
      <c r="AH36" s="140">
        <v>3</v>
      </c>
      <c r="AI36" s="140">
        <v>12</v>
      </c>
      <c r="AJ36" s="140">
        <v>0</v>
      </c>
      <c r="AK36" s="140">
        <v>0</v>
      </c>
      <c r="AL36" s="140">
        <v>0</v>
      </c>
      <c r="AM36" s="144">
        <v>0</v>
      </c>
      <c r="AN36" s="1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</row>
    <row r="37" spans="1:59" ht="16.8" thickBot="1">
      <c r="A37" s="1"/>
      <c r="B37" s="135">
        <v>10</v>
      </c>
      <c r="C37" s="294" t="s">
        <v>88</v>
      </c>
      <c r="D37" s="139">
        <v>60</v>
      </c>
      <c r="E37" s="136"/>
      <c r="F37" s="300" t="s">
        <v>87</v>
      </c>
      <c r="G37" s="364">
        <v>0</v>
      </c>
      <c r="H37" s="364">
        <v>0</v>
      </c>
      <c r="I37" s="364">
        <v>0</v>
      </c>
      <c r="J37" s="364">
        <v>0</v>
      </c>
      <c r="K37" s="364">
        <v>0</v>
      </c>
      <c r="L37" s="364">
        <v>0</v>
      </c>
      <c r="M37" s="364">
        <v>0</v>
      </c>
      <c r="N37" s="364">
        <v>0</v>
      </c>
      <c r="O37" s="364">
        <v>0</v>
      </c>
      <c r="P37" s="364">
        <v>0</v>
      </c>
      <c r="Q37" s="364">
        <v>0</v>
      </c>
      <c r="R37" s="364">
        <v>0</v>
      </c>
      <c r="S37" s="364">
        <v>0</v>
      </c>
      <c r="T37" s="364">
        <v>0</v>
      </c>
      <c r="U37" s="364">
        <v>0</v>
      </c>
      <c r="V37" s="364">
        <v>5</v>
      </c>
      <c r="W37" s="364">
        <v>12</v>
      </c>
      <c r="X37" s="364">
        <v>2</v>
      </c>
      <c r="Y37" s="364">
        <v>5</v>
      </c>
      <c r="Z37" s="364">
        <v>3</v>
      </c>
      <c r="AA37" s="364">
        <v>2</v>
      </c>
      <c r="AB37" s="364">
        <v>0</v>
      </c>
      <c r="AC37" s="364">
        <v>0</v>
      </c>
      <c r="AD37" s="364">
        <v>6</v>
      </c>
      <c r="AE37" s="364">
        <v>9</v>
      </c>
      <c r="AF37" s="364">
        <v>5</v>
      </c>
      <c r="AG37" s="364">
        <v>11</v>
      </c>
      <c r="AH37" s="364">
        <v>0</v>
      </c>
      <c r="AI37" s="364">
        <v>0</v>
      </c>
      <c r="AJ37" s="364">
        <v>0</v>
      </c>
      <c r="AK37" s="364">
        <v>0</v>
      </c>
      <c r="AL37" s="364">
        <v>0</v>
      </c>
      <c r="AM37" s="365">
        <v>0</v>
      </c>
      <c r="AN37" s="1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</row>
    <row r="38" spans="1:5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</row>
    <row r="39" spans="1:59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</row>
    <row r="40" spans="1:59">
      <c r="A40" s="147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</row>
    <row r="41" spans="1:59">
      <c r="A41" s="147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</row>
    <row r="42" spans="1:59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</row>
    <row r="43" spans="1:59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</row>
    <row r="44" spans="1:59">
      <c r="A44" s="147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</row>
    <row r="45" spans="1:59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</row>
    <row r="46" spans="1:59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</row>
    <row r="47" spans="1:59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</row>
    <row r="48" spans="1:59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</row>
    <row r="49" spans="1:59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</row>
    <row r="50" spans="1:59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</row>
    <row r="51" spans="1:59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</row>
    <row r="52" spans="1:59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</row>
    <row r="53" spans="1:59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</row>
    <row r="54" spans="1:59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</row>
    <row r="55" spans="1:59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</row>
    <row r="56" spans="1:59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</row>
    <row r="57" spans="1:59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</row>
    <row r="58" spans="1:59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</row>
    <row r="59" spans="1:59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</row>
    <row r="60" spans="1:59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</row>
    <row r="61" spans="1:59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</row>
    <row r="62" spans="1:59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</row>
    <row r="63" spans="1:59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</row>
    <row r="64" spans="1:59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</row>
    <row r="65" spans="1:59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</row>
    <row r="66" spans="1:59">
      <c r="A66" s="147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</row>
    <row r="67" spans="1:59">
      <c r="A67" s="147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</row>
    <row r="68" spans="1:59">
      <c r="A68" s="147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</row>
    <row r="69" spans="1:59">
      <c r="A69" s="147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</row>
    <row r="70" spans="1:59">
      <c r="A70" s="147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07EF9-928E-45D2-A2D4-7F61D9BB6382}">
  <dimension ref="A1:W43"/>
  <sheetViews>
    <sheetView workbookViewId="0">
      <selection activeCell="Q8" sqref="Q8"/>
    </sheetView>
  </sheetViews>
  <sheetFormatPr defaultRowHeight="14.4"/>
  <cols>
    <col min="6" max="6" width="36.33203125" customWidth="1"/>
  </cols>
  <sheetData>
    <row r="1" spans="1:23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</row>
    <row r="2" spans="1:23" ht="23.4" customHeight="1" thickBot="1">
      <c r="A2" s="147"/>
      <c r="B2" s="147"/>
      <c r="C2" s="147"/>
      <c r="D2" s="14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47"/>
      <c r="R2" s="147"/>
      <c r="S2" s="147"/>
      <c r="T2" s="147"/>
      <c r="U2" s="147"/>
      <c r="V2" s="147"/>
      <c r="W2" s="147"/>
    </row>
    <row r="3" spans="1:23" ht="19.8" thickTop="1" thickBot="1">
      <c r="A3" s="147"/>
      <c r="B3" s="147"/>
      <c r="C3" s="147"/>
      <c r="D3" s="147"/>
      <c r="E3" s="39"/>
      <c r="F3" s="321" t="s">
        <v>54</v>
      </c>
      <c r="G3" s="462" t="s">
        <v>12</v>
      </c>
      <c r="H3" s="463"/>
      <c r="I3" s="322"/>
      <c r="J3" s="647" t="s">
        <v>55</v>
      </c>
      <c r="K3" s="648"/>
      <c r="L3" s="648"/>
      <c r="M3" s="649"/>
      <c r="N3" s="462" t="s">
        <v>12</v>
      </c>
      <c r="O3" s="463"/>
      <c r="P3" s="1"/>
      <c r="Q3" s="147"/>
      <c r="R3" s="147"/>
      <c r="S3" s="147"/>
      <c r="T3" s="147"/>
      <c r="U3" s="147"/>
      <c r="V3" s="147"/>
      <c r="W3" s="147"/>
    </row>
    <row r="4" spans="1:23" ht="18.600000000000001">
      <c r="A4" s="147"/>
      <c r="B4" s="147"/>
      <c r="C4" s="147"/>
      <c r="D4" s="147"/>
      <c r="E4" s="290">
        <v>1</v>
      </c>
      <c r="F4" s="245" t="s">
        <v>29</v>
      </c>
      <c r="G4" s="650">
        <v>136.44782608695652</v>
      </c>
      <c r="H4" s="650">
        <v>136.44782608695652</v>
      </c>
      <c r="I4" s="310">
        <v>1</v>
      </c>
      <c r="J4" s="653" t="s">
        <v>25</v>
      </c>
      <c r="K4" s="654" t="s">
        <v>25</v>
      </c>
      <c r="L4" s="654" t="s">
        <v>25</v>
      </c>
      <c r="M4" s="655" t="s">
        <v>25</v>
      </c>
      <c r="N4" s="651">
        <v>141.196</v>
      </c>
      <c r="O4" s="652">
        <v>141.196</v>
      </c>
      <c r="P4" s="1"/>
      <c r="Q4" s="147"/>
      <c r="R4" s="147"/>
      <c r="S4" s="147"/>
      <c r="T4" s="147"/>
      <c r="U4" s="147"/>
      <c r="V4" s="147"/>
      <c r="W4" s="147"/>
    </row>
    <row r="5" spans="1:23" ht="18.600000000000001">
      <c r="A5" s="147"/>
      <c r="B5" s="147"/>
      <c r="C5" s="147"/>
      <c r="D5" s="147"/>
      <c r="E5" s="290">
        <v>2</v>
      </c>
      <c r="F5" s="246" t="s">
        <v>27</v>
      </c>
      <c r="G5" s="614">
        <v>132.38518518518518</v>
      </c>
      <c r="H5" s="614">
        <v>132.38518518518518</v>
      </c>
      <c r="I5" s="311">
        <v>2</v>
      </c>
      <c r="J5" s="628" t="s">
        <v>57</v>
      </c>
      <c r="K5" s="629" t="s">
        <v>57</v>
      </c>
      <c r="L5" s="629" t="s">
        <v>57</v>
      </c>
      <c r="M5" s="630" t="s">
        <v>57</v>
      </c>
      <c r="N5" s="645">
        <v>139.07599999999999</v>
      </c>
      <c r="O5" s="646">
        <v>139.07599999999999</v>
      </c>
      <c r="P5" s="1"/>
      <c r="Q5" s="147"/>
      <c r="R5" s="147"/>
      <c r="S5" s="147"/>
      <c r="T5" s="147"/>
      <c r="U5" s="147"/>
      <c r="V5" s="147"/>
      <c r="W5" s="147"/>
    </row>
    <row r="6" spans="1:23" ht="18.600000000000001">
      <c r="A6" s="147"/>
      <c r="B6" s="147"/>
      <c r="C6" s="147"/>
      <c r="D6" s="147"/>
      <c r="E6" s="290">
        <v>3</v>
      </c>
      <c r="F6" s="246" t="s">
        <v>24</v>
      </c>
      <c r="G6" s="614">
        <v>130.928</v>
      </c>
      <c r="H6" s="614">
        <v>130.928</v>
      </c>
      <c r="I6" s="311">
        <v>3</v>
      </c>
      <c r="J6" s="659" t="s">
        <v>30</v>
      </c>
      <c r="K6" s="660" t="s">
        <v>30</v>
      </c>
      <c r="L6" s="660" t="s">
        <v>30</v>
      </c>
      <c r="M6" s="661" t="s">
        <v>30</v>
      </c>
      <c r="N6" s="645">
        <v>138.62352941176471</v>
      </c>
      <c r="O6" s="646">
        <v>138.62352941176471</v>
      </c>
      <c r="P6" s="1"/>
      <c r="Q6" s="147"/>
      <c r="R6" s="147"/>
      <c r="S6" s="147"/>
      <c r="T6" s="147"/>
      <c r="U6" s="147"/>
      <c r="V6" s="147"/>
      <c r="W6" s="147"/>
    </row>
    <row r="7" spans="1:23" ht="18.600000000000001">
      <c r="A7" s="147"/>
      <c r="B7" s="147"/>
      <c r="C7" s="147"/>
      <c r="D7" s="147"/>
      <c r="E7" s="290">
        <v>4</v>
      </c>
      <c r="F7" s="246" t="s">
        <v>45</v>
      </c>
      <c r="G7" s="614">
        <v>129.24347826086955</v>
      </c>
      <c r="H7" s="614">
        <v>129.24347826086955</v>
      </c>
      <c r="I7" s="311">
        <v>4</v>
      </c>
      <c r="J7" s="628" t="s">
        <v>56</v>
      </c>
      <c r="K7" s="629" t="s">
        <v>56</v>
      </c>
      <c r="L7" s="629" t="s">
        <v>56</v>
      </c>
      <c r="M7" s="630" t="s">
        <v>56</v>
      </c>
      <c r="N7" s="645">
        <v>137.61739130434782</v>
      </c>
      <c r="O7" s="646">
        <v>137.61739130434782</v>
      </c>
      <c r="P7" s="1"/>
      <c r="Q7" s="147"/>
      <c r="R7" s="147"/>
      <c r="S7" s="147"/>
      <c r="T7" s="147"/>
      <c r="U7" s="147"/>
      <c r="V7" s="147"/>
      <c r="W7" s="147"/>
    </row>
    <row r="8" spans="1:23" ht="18.600000000000001">
      <c r="A8" s="147"/>
      <c r="B8" s="147"/>
      <c r="C8" s="147"/>
      <c r="D8" s="147"/>
      <c r="E8" s="290">
        <v>5</v>
      </c>
      <c r="F8" s="246" t="s">
        <v>42</v>
      </c>
      <c r="G8" s="634">
        <v>127.62380952380953</v>
      </c>
      <c r="H8" s="634">
        <v>127.62380952380953</v>
      </c>
      <c r="I8" s="311">
        <v>5</v>
      </c>
      <c r="J8" s="656" t="s">
        <v>61</v>
      </c>
      <c r="K8" s="657" t="s">
        <v>61</v>
      </c>
      <c r="L8" s="657" t="s">
        <v>61</v>
      </c>
      <c r="M8" s="658" t="s">
        <v>61</v>
      </c>
      <c r="N8" s="645">
        <v>136.0344827586207</v>
      </c>
      <c r="O8" s="646">
        <v>136.0344827586207</v>
      </c>
      <c r="P8" s="1"/>
      <c r="Q8" s="147"/>
      <c r="R8" s="147"/>
      <c r="S8" s="147"/>
      <c r="T8" s="147"/>
      <c r="U8" s="147"/>
      <c r="V8" s="147"/>
      <c r="W8" s="147"/>
    </row>
    <row r="9" spans="1:23" ht="18.600000000000001">
      <c r="A9" s="147"/>
      <c r="B9" s="147"/>
      <c r="C9" s="147"/>
      <c r="D9" s="147"/>
      <c r="E9" s="290">
        <v>6</v>
      </c>
      <c r="F9" s="247" t="s">
        <v>68</v>
      </c>
      <c r="G9" s="614">
        <v>124.30384615384615</v>
      </c>
      <c r="H9" s="614">
        <v>124.30384615384615</v>
      </c>
      <c r="I9" s="311">
        <v>6</v>
      </c>
      <c r="J9" s="628" t="s">
        <v>26</v>
      </c>
      <c r="K9" s="629" t="s">
        <v>26</v>
      </c>
      <c r="L9" s="629" t="s">
        <v>26</v>
      </c>
      <c r="M9" s="630" t="s">
        <v>26</v>
      </c>
      <c r="N9" s="645">
        <v>135.11851851851853</v>
      </c>
      <c r="O9" s="646">
        <v>135.11851851851853</v>
      </c>
      <c r="P9" s="1"/>
      <c r="Q9" s="147"/>
      <c r="R9" s="147"/>
      <c r="S9" s="147"/>
      <c r="T9" s="147"/>
      <c r="U9" s="147"/>
      <c r="V9" s="147"/>
      <c r="W9" s="147"/>
    </row>
    <row r="10" spans="1:23" ht="18.600000000000001">
      <c r="A10" s="147"/>
      <c r="B10" s="147"/>
      <c r="C10" s="147"/>
      <c r="D10" s="147"/>
      <c r="E10" s="290">
        <v>7</v>
      </c>
      <c r="F10" s="246" t="s">
        <v>35</v>
      </c>
      <c r="G10" s="614">
        <v>118.05714285714286</v>
      </c>
      <c r="H10" s="614">
        <v>118.05714285714286</v>
      </c>
      <c r="I10" s="311">
        <v>7</v>
      </c>
      <c r="J10" s="628" t="s">
        <v>44</v>
      </c>
      <c r="K10" s="629" t="s">
        <v>44</v>
      </c>
      <c r="L10" s="629" t="s">
        <v>44</v>
      </c>
      <c r="M10" s="630" t="s">
        <v>44</v>
      </c>
      <c r="N10" s="645">
        <v>133.828</v>
      </c>
      <c r="O10" s="646">
        <v>133.828</v>
      </c>
      <c r="P10" s="1"/>
      <c r="Q10" s="147"/>
      <c r="R10" s="147"/>
      <c r="S10" s="147"/>
      <c r="T10" s="147"/>
      <c r="U10" s="147"/>
      <c r="V10" s="147"/>
      <c r="W10" s="147"/>
    </row>
    <row r="11" spans="1:23" ht="18.600000000000001">
      <c r="A11" s="147"/>
      <c r="B11" s="147"/>
      <c r="C11" s="147"/>
      <c r="D11" s="147"/>
      <c r="E11" s="290">
        <v>8</v>
      </c>
      <c r="F11" s="246" t="s">
        <v>62</v>
      </c>
      <c r="G11" s="614">
        <v>113.69310344827586</v>
      </c>
      <c r="H11" s="614">
        <v>113.69310344827586</v>
      </c>
      <c r="I11" s="311">
        <v>8</v>
      </c>
      <c r="J11" s="642" t="s">
        <v>74</v>
      </c>
      <c r="K11" s="643" t="s">
        <v>74</v>
      </c>
      <c r="L11" s="643" t="s">
        <v>74</v>
      </c>
      <c r="M11" s="644" t="s">
        <v>74</v>
      </c>
      <c r="N11" s="626">
        <v>132.65294117647059</v>
      </c>
      <c r="O11" s="627">
        <v>132.65294117647059</v>
      </c>
      <c r="P11" s="1"/>
      <c r="Q11" s="147"/>
      <c r="R11" s="147"/>
      <c r="S11" s="147"/>
      <c r="T11" s="147"/>
      <c r="U11" s="147"/>
      <c r="V11" s="147"/>
      <c r="W11" s="147"/>
    </row>
    <row r="12" spans="1:23" ht="18.600000000000001">
      <c r="A12" s="147"/>
      <c r="B12" s="147"/>
      <c r="C12" s="147"/>
      <c r="D12" s="147"/>
      <c r="E12" s="290">
        <v>9</v>
      </c>
      <c r="F12" s="246" t="s">
        <v>38</v>
      </c>
      <c r="G12" s="614">
        <v>109.2</v>
      </c>
      <c r="H12" s="614">
        <v>109.2</v>
      </c>
      <c r="I12" s="311">
        <v>9</v>
      </c>
      <c r="J12" s="628" t="s">
        <v>13</v>
      </c>
      <c r="K12" s="629" t="s">
        <v>13</v>
      </c>
      <c r="L12" s="629" t="s">
        <v>13</v>
      </c>
      <c r="M12" s="630" t="s">
        <v>13</v>
      </c>
      <c r="N12" s="635">
        <v>125.84399999999999</v>
      </c>
      <c r="O12" s="617">
        <v>125.84399999999999</v>
      </c>
      <c r="P12" s="1"/>
      <c r="Q12" s="147"/>
      <c r="R12" s="147"/>
      <c r="S12" s="147"/>
      <c r="T12" s="147"/>
      <c r="U12" s="147"/>
      <c r="V12" s="147"/>
      <c r="W12" s="147"/>
    </row>
    <row r="13" spans="1:23" ht="18.600000000000001">
      <c r="A13" s="147"/>
      <c r="B13" s="147"/>
      <c r="C13" s="147"/>
      <c r="D13" s="147"/>
      <c r="E13" s="290">
        <v>10</v>
      </c>
      <c r="F13" s="246" t="s">
        <v>34</v>
      </c>
      <c r="G13" s="614">
        <v>106.10952380952381</v>
      </c>
      <c r="H13" s="614">
        <v>106.10952380952381</v>
      </c>
      <c r="I13" s="311">
        <v>10</v>
      </c>
      <c r="J13" s="628" t="s">
        <v>32</v>
      </c>
      <c r="K13" s="629" t="s">
        <v>32</v>
      </c>
      <c r="L13" s="629" t="s">
        <v>32</v>
      </c>
      <c r="M13" s="630" t="s">
        <v>32</v>
      </c>
      <c r="N13" s="635">
        <v>122.79615384615384</v>
      </c>
      <c r="O13" s="617">
        <v>122.79615384615384</v>
      </c>
      <c r="P13" s="1"/>
      <c r="Q13" s="147"/>
      <c r="R13" s="147"/>
      <c r="S13" s="147"/>
      <c r="T13" s="147"/>
      <c r="U13" s="147"/>
      <c r="V13" s="147"/>
      <c r="W13" s="147"/>
    </row>
    <row r="14" spans="1:23" ht="18.600000000000001">
      <c r="A14" s="147"/>
      <c r="B14" s="147"/>
      <c r="C14" s="147"/>
      <c r="D14" s="147"/>
      <c r="E14" s="290">
        <v>11</v>
      </c>
      <c r="F14" s="246" t="s">
        <v>69</v>
      </c>
      <c r="G14" s="636">
        <v>105.90689655172413</v>
      </c>
      <c r="H14" s="636">
        <v>105.90689655172413</v>
      </c>
      <c r="I14" s="311">
        <v>11</v>
      </c>
      <c r="J14" s="637" t="s">
        <v>31</v>
      </c>
      <c r="K14" s="638" t="s">
        <v>31</v>
      </c>
      <c r="L14" s="638" t="s">
        <v>31</v>
      </c>
      <c r="M14" s="639" t="s">
        <v>31</v>
      </c>
      <c r="N14" s="640">
        <v>121.92916666666666</v>
      </c>
      <c r="O14" s="641">
        <v>121.92916666666666</v>
      </c>
      <c r="P14" s="1"/>
      <c r="Q14" s="147"/>
      <c r="R14" s="147"/>
      <c r="S14" s="147"/>
      <c r="T14" s="147"/>
      <c r="U14" s="147"/>
      <c r="V14" s="147"/>
      <c r="W14" s="147"/>
    </row>
    <row r="15" spans="1:23" ht="18.600000000000001">
      <c r="A15" s="147"/>
      <c r="B15" s="147"/>
      <c r="C15" s="147"/>
      <c r="D15" s="147"/>
      <c r="E15" s="290">
        <v>12</v>
      </c>
      <c r="F15" s="248" t="s">
        <v>36</v>
      </c>
      <c r="G15" s="634">
        <v>105.19655172413793</v>
      </c>
      <c r="H15" s="634">
        <v>105.19655172413793</v>
      </c>
      <c r="I15" s="311">
        <v>12</v>
      </c>
      <c r="J15" s="628" t="s">
        <v>2</v>
      </c>
      <c r="K15" s="629" t="s">
        <v>2</v>
      </c>
      <c r="L15" s="629" t="s">
        <v>2</v>
      </c>
      <c r="M15" s="630" t="s">
        <v>2</v>
      </c>
      <c r="N15" s="624">
        <v>118.02222222222223</v>
      </c>
      <c r="O15" s="625">
        <v>118.02222222222223</v>
      </c>
      <c r="P15" s="1"/>
      <c r="Q15" s="147"/>
      <c r="R15" s="147"/>
      <c r="S15" s="147"/>
      <c r="T15" s="147"/>
      <c r="U15" s="147"/>
      <c r="V15" s="147"/>
      <c r="W15" s="147"/>
    </row>
    <row r="16" spans="1:23" ht="18.600000000000001">
      <c r="A16" s="147"/>
      <c r="B16" s="147"/>
      <c r="C16" s="147"/>
      <c r="D16" s="147"/>
      <c r="E16" s="290">
        <v>13</v>
      </c>
      <c r="F16" s="246" t="s">
        <v>47</v>
      </c>
      <c r="G16" s="614">
        <v>105.13793103448276</v>
      </c>
      <c r="H16" s="614">
        <v>105.13793103448276</v>
      </c>
      <c r="I16" s="311">
        <v>13</v>
      </c>
      <c r="J16" s="631" t="s">
        <v>3</v>
      </c>
      <c r="K16" s="632" t="s">
        <v>3</v>
      </c>
      <c r="L16" s="632" t="s">
        <v>3</v>
      </c>
      <c r="M16" s="633" t="s">
        <v>3</v>
      </c>
      <c r="N16" s="626">
        <v>113.8551724137931</v>
      </c>
      <c r="O16" s="627">
        <v>113.8551724137931</v>
      </c>
      <c r="P16" s="1"/>
      <c r="Q16" s="147"/>
      <c r="R16" s="147"/>
      <c r="S16" s="147"/>
      <c r="T16" s="147"/>
      <c r="U16" s="147"/>
      <c r="V16" s="147"/>
      <c r="W16" s="147"/>
    </row>
    <row r="17" spans="1:23" ht="18.600000000000001">
      <c r="A17" s="147"/>
      <c r="B17" s="147"/>
      <c r="C17" s="147"/>
      <c r="D17" s="147"/>
      <c r="E17" s="290">
        <v>14</v>
      </c>
      <c r="F17" s="246" t="s">
        <v>71</v>
      </c>
      <c r="G17" s="614">
        <v>96.247826086956522</v>
      </c>
      <c r="H17" s="614">
        <v>96.247826086956522</v>
      </c>
      <c r="I17" s="164">
        <v>14</v>
      </c>
      <c r="J17" s="618" t="s">
        <v>60</v>
      </c>
      <c r="K17" s="618" t="s">
        <v>60</v>
      </c>
      <c r="L17" s="618" t="s">
        <v>60</v>
      </c>
      <c r="M17" s="618" t="s">
        <v>60</v>
      </c>
      <c r="N17" s="616">
        <v>110.72941176470589</v>
      </c>
      <c r="O17" s="617">
        <v>110.72941176470589</v>
      </c>
      <c r="P17" s="1"/>
      <c r="Q17" s="147"/>
      <c r="R17" s="147"/>
      <c r="S17" s="147"/>
      <c r="T17" s="147"/>
      <c r="U17" s="147"/>
      <c r="V17" s="147"/>
      <c r="W17" s="147"/>
    </row>
    <row r="18" spans="1:23" ht="18.600000000000001">
      <c r="A18" s="147"/>
      <c r="B18" s="147"/>
      <c r="C18" s="147"/>
      <c r="D18" s="147"/>
      <c r="E18" s="11"/>
      <c r="F18" s="619"/>
      <c r="G18" s="620"/>
      <c r="H18" s="620"/>
      <c r="I18" s="164">
        <v>15</v>
      </c>
      <c r="J18" s="618" t="s">
        <v>40</v>
      </c>
      <c r="K18" s="618" t="s">
        <v>40</v>
      </c>
      <c r="L18" s="618" t="s">
        <v>40</v>
      </c>
      <c r="M18" s="618" t="s">
        <v>40</v>
      </c>
      <c r="N18" s="616">
        <v>103.82857142857142</v>
      </c>
      <c r="O18" s="617">
        <v>103.82857142857142</v>
      </c>
      <c r="P18" s="1"/>
      <c r="Q18" s="147"/>
      <c r="R18" s="147"/>
      <c r="S18" s="147"/>
      <c r="T18" s="147"/>
      <c r="U18" s="147"/>
      <c r="V18" s="147"/>
      <c r="W18" s="147"/>
    </row>
    <row r="19" spans="1:23" ht="18.600000000000001">
      <c r="A19" s="147"/>
      <c r="B19" s="147"/>
      <c r="C19" s="147"/>
      <c r="D19" s="147"/>
      <c r="E19" s="11"/>
      <c r="F19" s="621" t="s">
        <v>72</v>
      </c>
      <c r="G19" s="622"/>
      <c r="H19" s="622"/>
      <c r="I19" s="164">
        <v>16</v>
      </c>
      <c r="J19" s="623" t="s">
        <v>46</v>
      </c>
      <c r="K19" s="623" t="s">
        <v>46</v>
      </c>
      <c r="L19" s="623" t="s">
        <v>46</v>
      </c>
      <c r="M19" s="623" t="s">
        <v>46</v>
      </c>
      <c r="N19" s="614">
        <v>96.078571428571422</v>
      </c>
      <c r="O19" s="615">
        <v>96.078571428571422</v>
      </c>
      <c r="P19" s="1"/>
      <c r="Q19" s="147"/>
      <c r="R19" s="147"/>
      <c r="S19" s="147"/>
      <c r="T19" s="147"/>
      <c r="U19" s="147"/>
      <c r="V19" s="147"/>
      <c r="W19" s="147"/>
    </row>
    <row r="20" spans="1:23" ht="18.600000000000001">
      <c r="A20" s="147"/>
      <c r="B20" s="147"/>
      <c r="C20" s="147"/>
      <c r="D20" s="147"/>
      <c r="E20" s="11"/>
      <c r="F20" s="621" t="s">
        <v>73</v>
      </c>
      <c r="G20" s="622"/>
      <c r="H20" s="622"/>
      <c r="I20" s="164">
        <v>17</v>
      </c>
      <c r="J20" s="618" t="s">
        <v>88</v>
      </c>
      <c r="K20" s="618" t="s">
        <v>88</v>
      </c>
      <c r="L20" s="618" t="s">
        <v>88</v>
      </c>
      <c r="M20" s="618" t="s">
        <v>88</v>
      </c>
      <c r="N20" s="614">
        <v>95.15</v>
      </c>
      <c r="O20" s="615">
        <v>95.15</v>
      </c>
      <c r="P20" s="1"/>
      <c r="Q20" s="147"/>
      <c r="R20" s="147"/>
      <c r="S20" s="147"/>
      <c r="T20" s="147"/>
      <c r="U20" s="147"/>
      <c r="V20" s="147"/>
      <c r="W20" s="147"/>
    </row>
    <row r="21" spans="1:23" ht="19.2" thickBot="1">
      <c r="A21" s="147"/>
      <c r="B21" s="147"/>
      <c r="C21" s="147"/>
      <c r="D21" s="147"/>
      <c r="E21" s="11"/>
      <c r="F21" s="54"/>
      <c r="G21" s="612"/>
      <c r="H21" s="612"/>
      <c r="I21" s="369">
        <v>18</v>
      </c>
      <c r="J21" s="613" t="s">
        <v>58</v>
      </c>
      <c r="K21" s="613" t="s">
        <v>58</v>
      </c>
      <c r="L21" s="613" t="s">
        <v>58</v>
      </c>
      <c r="M21" s="613" t="s">
        <v>58</v>
      </c>
      <c r="N21" s="607">
        <v>0</v>
      </c>
      <c r="O21" s="608" t="e">
        <v>#DIV/0!</v>
      </c>
      <c r="P21" s="1"/>
      <c r="Q21" s="147"/>
      <c r="R21" s="147"/>
      <c r="S21" s="147"/>
      <c r="T21" s="147"/>
      <c r="U21" s="147"/>
      <c r="V21" s="147"/>
      <c r="W21" s="147"/>
    </row>
    <row r="22" spans="1:23" ht="18.600000000000001">
      <c r="A22" s="147"/>
      <c r="B22" s="147"/>
      <c r="C22" s="147"/>
      <c r="D22" s="147"/>
      <c r="E22" s="11"/>
      <c r="F22" s="26"/>
      <c r="G22" s="609"/>
      <c r="H22" s="609"/>
      <c r="I22" s="6"/>
      <c r="J22" s="6"/>
      <c r="K22" s="610"/>
      <c r="L22" s="610"/>
      <c r="M22" s="6"/>
      <c r="N22" s="611"/>
      <c r="O22" s="611"/>
      <c r="P22" s="1"/>
      <c r="Q22" s="147"/>
      <c r="R22" s="147"/>
      <c r="S22" s="147"/>
      <c r="T22" s="147"/>
      <c r="U22" s="147"/>
      <c r="V22" s="147"/>
      <c r="W22" s="147"/>
    </row>
    <row r="23" spans="1:23" ht="18.600000000000001">
      <c r="A23" s="147"/>
      <c r="B23" s="147"/>
      <c r="C23" s="147"/>
      <c r="D23" s="147"/>
      <c r="E23" s="152"/>
      <c r="F23" s="86"/>
      <c r="G23" s="606"/>
      <c r="H23" s="606"/>
      <c r="I23" s="119"/>
      <c r="J23" s="119"/>
      <c r="K23" s="410"/>
      <c r="L23" s="410"/>
      <c r="M23" s="119"/>
      <c r="N23" s="409"/>
      <c r="O23" s="409"/>
      <c r="P23" s="147"/>
      <c r="Q23" s="147"/>
      <c r="R23" s="147"/>
      <c r="S23" s="147"/>
      <c r="T23" s="147"/>
      <c r="U23" s="147"/>
      <c r="V23" s="147"/>
      <c r="W23" s="147"/>
    </row>
    <row r="24" spans="1:23" ht="18.600000000000001">
      <c r="A24" s="147"/>
      <c r="B24" s="147"/>
      <c r="C24" s="147"/>
      <c r="D24" s="147"/>
      <c r="E24" s="152"/>
      <c r="F24" s="75"/>
      <c r="G24" s="74"/>
      <c r="H24" s="119"/>
      <c r="I24" s="119"/>
      <c r="J24" s="119"/>
      <c r="K24" s="152"/>
      <c r="L24" s="119"/>
      <c r="M24" s="119"/>
      <c r="N24" s="164"/>
      <c r="O24" s="74"/>
      <c r="P24" s="147"/>
      <c r="Q24" s="147"/>
      <c r="R24" s="147"/>
      <c r="S24" s="147"/>
      <c r="T24" s="147"/>
      <c r="U24" s="147"/>
      <c r="V24" s="147"/>
      <c r="W24" s="147"/>
    </row>
    <row r="25" spans="1:23" ht="18.600000000000001">
      <c r="A25" s="147"/>
      <c r="B25" s="147"/>
      <c r="C25" s="147"/>
      <c r="D25" s="147"/>
      <c r="E25" s="149"/>
      <c r="F25" s="165"/>
      <c r="G25" s="603"/>
      <c r="H25" s="603"/>
      <c r="I25" s="119"/>
      <c r="J25" s="604"/>
      <c r="K25" s="604"/>
      <c r="L25" s="604"/>
      <c r="M25" s="604"/>
      <c r="N25" s="605"/>
      <c r="O25" s="605"/>
      <c r="P25" s="147"/>
      <c r="Q25" s="147"/>
      <c r="R25" s="147"/>
      <c r="S25" s="147"/>
      <c r="T25" s="147"/>
      <c r="U25" s="147"/>
      <c r="V25" s="147"/>
      <c r="W25" s="147"/>
    </row>
    <row r="26" spans="1:23" ht="18.600000000000001">
      <c r="A26" s="147"/>
      <c r="B26" s="147"/>
      <c r="C26" s="147"/>
      <c r="D26" s="147"/>
      <c r="E26" s="152"/>
      <c r="F26" s="86"/>
      <c r="G26" s="407"/>
      <c r="H26" s="407"/>
      <c r="I26" s="119"/>
      <c r="J26" s="119"/>
      <c r="K26" s="410"/>
      <c r="L26" s="410"/>
      <c r="M26" s="119"/>
      <c r="N26" s="409"/>
      <c r="O26" s="409"/>
      <c r="P26" s="147"/>
      <c r="Q26" s="147"/>
      <c r="R26" s="147"/>
      <c r="S26" s="147"/>
      <c r="T26" s="147"/>
      <c r="U26" s="147"/>
      <c r="V26" s="147"/>
      <c r="W26" s="147"/>
    </row>
    <row r="27" spans="1:23" ht="18.600000000000001">
      <c r="A27" s="147"/>
      <c r="B27" s="147"/>
      <c r="C27" s="147"/>
      <c r="D27" s="147"/>
      <c r="E27" s="152"/>
      <c r="F27" s="86"/>
      <c r="G27" s="407"/>
      <c r="H27" s="407"/>
      <c r="I27" s="119"/>
      <c r="J27" s="119"/>
      <c r="K27" s="410"/>
      <c r="L27" s="410"/>
      <c r="M27" s="119"/>
      <c r="N27" s="409"/>
      <c r="O27" s="409"/>
      <c r="P27" s="147"/>
      <c r="Q27" s="147"/>
      <c r="R27" s="147"/>
      <c r="S27" s="147"/>
      <c r="T27" s="147"/>
      <c r="U27" s="147"/>
      <c r="V27" s="147"/>
      <c r="W27" s="147"/>
    </row>
    <row r="28" spans="1:23" ht="18.600000000000001">
      <c r="A28" s="147"/>
      <c r="B28" s="147"/>
      <c r="C28" s="147"/>
      <c r="D28" s="147"/>
      <c r="E28" s="152"/>
      <c r="F28" s="86"/>
      <c r="G28" s="407"/>
      <c r="H28" s="407"/>
      <c r="I28" s="119"/>
      <c r="J28" s="119"/>
      <c r="K28" s="410"/>
      <c r="L28" s="410"/>
      <c r="M28" s="119"/>
      <c r="N28" s="409"/>
      <c r="O28" s="409"/>
      <c r="P28" s="147"/>
      <c r="Q28" s="147"/>
      <c r="R28" s="147"/>
      <c r="S28" s="147"/>
      <c r="T28" s="147"/>
      <c r="U28" s="147"/>
      <c r="V28" s="147"/>
      <c r="W28" s="147"/>
    </row>
    <row r="29" spans="1:23" ht="18.600000000000001">
      <c r="A29" s="147"/>
      <c r="B29" s="147"/>
      <c r="C29" s="147"/>
      <c r="D29" s="147"/>
      <c r="E29" s="152"/>
      <c r="F29" s="86"/>
      <c r="G29" s="407"/>
      <c r="H29" s="407"/>
      <c r="I29" s="119"/>
      <c r="J29" s="119"/>
      <c r="K29" s="410"/>
      <c r="L29" s="410"/>
      <c r="M29" s="119"/>
      <c r="N29" s="409"/>
      <c r="O29" s="409"/>
      <c r="P29" s="147"/>
      <c r="Q29" s="147"/>
      <c r="R29" s="147"/>
      <c r="S29" s="147"/>
      <c r="T29" s="147"/>
      <c r="U29" s="147"/>
      <c r="V29" s="147"/>
      <c r="W29" s="147"/>
    </row>
    <row r="30" spans="1:23" ht="18.600000000000001">
      <c r="A30" s="147"/>
      <c r="B30" s="147"/>
      <c r="C30" s="147"/>
      <c r="D30" s="147"/>
      <c r="E30" s="152"/>
      <c r="F30" s="86"/>
      <c r="G30" s="407"/>
      <c r="H30" s="407"/>
      <c r="I30" s="119"/>
      <c r="J30" s="119"/>
      <c r="K30" s="602"/>
      <c r="L30" s="602"/>
      <c r="M30" s="119"/>
      <c r="N30" s="409"/>
      <c r="O30" s="409"/>
      <c r="P30" s="147"/>
      <c r="Q30" s="147"/>
      <c r="R30" s="147"/>
      <c r="S30" s="147"/>
      <c r="T30" s="147"/>
      <c r="U30" s="147"/>
      <c r="V30" s="147"/>
      <c r="W30" s="147"/>
    </row>
    <row r="31" spans="1:23" ht="18.600000000000001">
      <c r="A31" s="147"/>
      <c r="B31" s="147"/>
      <c r="C31" s="147"/>
      <c r="D31" s="147"/>
      <c r="E31" s="152"/>
      <c r="F31" s="86"/>
      <c r="G31" s="407"/>
      <c r="H31" s="407"/>
      <c r="I31" s="119"/>
      <c r="J31" s="119"/>
      <c r="K31" s="602"/>
      <c r="L31" s="602"/>
      <c r="M31" s="119"/>
      <c r="N31" s="409"/>
      <c r="O31" s="409"/>
      <c r="P31" s="147"/>
      <c r="Q31" s="147"/>
      <c r="R31" s="147"/>
      <c r="S31" s="147"/>
      <c r="T31" s="147"/>
      <c r="U31" s="147"/>
      <c r="V31" s="147"/>
      <c r="W31" s="147"/>
    </row>
    <row r="32" spans="1:23" ht="18.600000000000001">
      <c r="A32" s="147"/>
      <c r="B32" s="147"/>
      <c r="C32" s="147"/>
      <c r="D32" s="147"/>
      <c r="E32" s="152"/>
      <c r="F32" s="86"/>
      <c r="G32" s="407"/>
      <c r="H32" s="407"/>
      <c r="I32" s="119"/>
      <c r="J32" s="119"/>
      <c r="K32" s="602"/>
      <c r="L32" s="602"/>
      <c r="M32" s="119"/>
      <c r="N32" s="409"/>
      <c r="O32" s="409"/>
      <c r="P32" s="147"/>
      <c r="Q32" s="147"/>
      <c r="R32" s="147"/>
      <c r="S32" s="147"/>
      <c r="T32" s="147"/>
      <c r="U32" s="147"/>
      <c r="V32" s="147"/>
      <c r="W32" s="147"/>
    </row>
    <row r="33" spans="1:23" ht="18.600000000000001">
      <c r="A33" s="147"/>
      <c r="B33" s="147"/>
      <c r="C33" s="147"/>
      <c r="D33" s="147"/>
      <c r="E33" s="152"/>
      <c r="F33" s="86"/>
      <c r="G33" s="408"/>
      <c r="H33" s="408"/>
      <c r="I33" s="149"/>
      <c r="J33" s="149"/>
      <c r="K33" s="602"/>
      <c r="L33" s="602"/>
      <c r="M33" s="149"/>
      <c r="N33" s="409"/>
      <c r="O33" s="409"/>
      <c r="P33" s="147"/>
      <c r="Q33" s="147"/>
      <c r="R33" s="147"/>
      <c r="S33" s="147"/>
      <c r="T33" s="147"/>
      <c r="U33" s="147"/>
      <c r="V33" s="147"/>
      <c r="W33" s="147"/>
    </row>
    <row r="34" spans="1:23">
      <c r="A34" s="147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</row>
    <row r="35" spans="1:23">
      <c r="A35" s="147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</row>
    <row r="36" spans="1:23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</row>
    <row r="37" spans="1:23">
      <c r="A37" s="147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</row>
    <row r="38" spans="1:23">
      <c r="A38" s="147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</row>
    <row r="39" spans="1:23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</row>
    <row r="40" spans="1:23">
      <c r="A40" s="147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</row>
    <row r="41" spans="1:23">
      <c r="A41" s="147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</row>
    <row r="42" spans="1:23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</row>
    <row r="43" spans="1:23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</row>
  </sheetData>
  <mergeCells count="90">
    <mergeCell ref="G5:H5"/>
    <mergeCell ref="N5:O5"/>
    <mergeCell ref="G6:H6"/>
    <mergeCell ref="N6:O6"/>
    <mergeCell ref="J5:M5"/>
    <mergeCell ref="J6:M6"/>
    <mergeCell ref="N7:O7"/>
    <mergeCell ref="G8:H8"/>
    <mergeCell ref="N8:O8"/>
    <mergeCell ref="J7:M7"/>
    <mergeCell ref="J8:M8"/>
    <mergeCell ref="G7:H7"/>
    <mergeCell ref="G3:H3"/>
    <mergeCell ref="J3:M3"/>
    <mergeCell ref="N3:O3"/>
    <mergeCell ref="G4:H4"/>
    <mergeCell ref="N4:O4"/>
    <mergeCell ref="J4:M4"/>
    <mergeCell ref="N9:O9"/>
    <mergeCell ref="G10:H10"/>
    <mergeCell ref="N10:O10"/>
    <mergeCell ref="J9:M9"/>
    <mergeCell ref="J10:M10"/>
    <mergeCell ref="G9:H9"/>
    <mergeCell ref="N11:O11"/>
    <mergeCell ref="G12:H12"/>
    <mergeCell ref="N12:O12"/>
    <mergeCell ref="J11:M11"/>
    <mergeCell ref="J12:M12"/>
    <mergeCell ref="G11:H11"/>
    <mergeCell ref="N13:O13"/>
    <mergeCell ref="G14:H14"/>
    <mergeCell ref="J14:M14"/>
    <mergeCell ref="N14:O14"/>
    <mergeCell ref="J13:M13"/>
    <mergeCell ref="G13:H13"/>
    <mergeCell ref="N15:O15"/>
    <mergeCell ref="G16:H16"/>
    <mergeCell ref="N16:O16"/>
    <mergeCell ref="J15:M15"/>
    <mergeCell ref="J16:M16"/>
    <mergeCell ref="G15:H15"/>
    <mergeCell ref="N19:O19"/>
    <mergeCell ref="N20:O20"/>
    <mergeCell ref="G17:H17"/>
    <mergeCell ref="N17:O17"/>
    <mergeCell ref="N18:O18"/>
    <mergeCell ref="J17:M17"/>
    <mergeCell ref="J18:M18"/>
    <mergeCell ref="F18:H18"/>
    <mergeCell ref="F19:H19"/>
    <mergeCell ref="F20:H20"/>
    <mergeCell ref="J19:M19"/>
    <mergeCell ref="J20:M20"/>
    <mergeCell ref="N21:O21"/>
    <mergeCell ref="G22:H22"/>
    <mergeCell ref="K22:L22"/>
    <mergeCell ref="N22:O22"/>
    <mergeCell ref="G21:H21"/>
    <mergeCell ref="J21:M21"/>
    <mergeCell ref="K23:L23"/>
    <mergeCell ref="N23:O23"/>
    <mergeCell ref="G25:H25"/>
    <mergeCell ref="J25:M25"/>
    <mergeCell ref="N25:O25"/>
    <mergeCell ref="G23:H23"/>
    <mergeCell ref="K26:L26"/>
    <mergeCell ref="N26:O26"/>
    <mergeCell ref="G27:H27"/>
    <mergeCell ref="K27:L27"/>
    <mergeCell ref="N27:O27"/>
    <mergeCell ref="G26:H26"/>
    <mergeCell ref="K28:L28"/>
    <mergeCell ref="N28:O28"/>
    <mergeCell ref="G29:H29"/>
    <mergeCell ref="K29:L29"/>
    <mergeCell ref="N29:O29"/>
    <mergeCell ref="G28:H28"/>
    <mergeCell ref="K30:L30"/>
    <mergeCell ref="N30:O30"/>
    <mergeCell ref="G31:H31"/>
    <mergeCell ref="K31:L31"/>
    <mergeCell ref="N31:O31"/>
    <mergeCell ref="G30:H30"/>
    <mergeCell ref="K32:L32"/>
    <mergeCell ref="N32:O32"/>
    <mergeCell ref="G33:H33"/>
    <mergeCell ref="K33:L33"/>
    <mergeCell ref="N33:O33"/>
    <mergeCell ref="G32:H3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FFA8-9AEC-427E-A53C-CD88D0B11405}">
  <dimension ref="A1:AF92"/>
  <sheetViews>
    <sheetView workbookViewId="0">
      <selection activeCell="J45" sqref="J45"/>
    </sheetView>
  </sheetViews>
  <sheetFormatPr defaultRowHeight="14.4"/>
  <cols>
    <col min="1" max="1" width="7.5546875" customWidth="1"/>
    <col min="2" max="2" width="4.109375" customWidth="1"/>
    <col min="4" max="4" width="19.6640625" customWidth="1"/>
    <col min="5" max="21" width="7.77734375" customWidth="1"/>
    <col min="22" max="22" width="9.88671875" customWidth="1"/>
    <col min="23" max="23" width="0.6640625" customWidth="1"/>
    <col min="24" max="24" width="15.33203125" customWidth="1"/>
    <col min="25" max="25" width="6" customWidth="1"/>
  </cols>
  <sheetData>
    <row r="1" spans="1:32" ht="21.6" thickBot="1">
      <c r="A1" s="147"/>
      <c r="B1" s="10"/>
      <c r="C1" s="10"/>
      <c r="D1" s="10"/>
      <c r="E1" s="10"/>
      <c r="F1" s="10"/>
      <c r="G1" s="663" t="s">
        <v>1</v>
      </c>
      <c r="H1" s="663"/>
      <c r="I1" s="10"/>
      <c r="J1" s="10"/>
      <c r="K1" s="10"/>
      <c r="L1" s="10"/>
      <c r="M1" s="12"/>
      <c r="N1" s="13"/>
      <c r="O1" s="14"/>
      <c r="P1" s="13"/>
      <c r="Q1" s="13"/>
      <c r="R1" s="10"/>
      <c r="S1" s="10"/>
      <c r="T1" s="10"/>
      <c r="U1" s="666" t="s">
        <v>14</v>
      </c>
      <c r="V1" s="667"/>
      <c r="W1" s="668"/>
      <c r="X1" s="103" t="s">
        <v>15</v>
      </c>
      <c r="Y1" s="15"/>
      <c r="Z1" s="169"/>
      <c r="AA1" s="170"/>
      <c r="AB1" s="147"/>
      <c r="AC1" s="147"/>
      <c r="AD1" s="147"/>
      <c r="AE1" s="147"/>
      <c r="AF1" s="147"/>
    </row>
    <row r="2" spans="1:32" ht="19.2" thickBot="1">
      <c r="A2" s="147"/>
      <c r="B2" s="102"/>
      <c r="C2" s="315" t="s">
        <v>59</v>
      </c>
      <c r="D2" s="104"/>
      <c r="E2" s="107">
        <v>44805</v>
      </c>
      <c r="F2" s="107">
        <v>44819</v>
      </c>
      <c r="G2" s="107">
        <v>44833</v>
      </c>
      <c r="H2" s="107">
        <v>44847</v>
      </c>
      <c r="I2" s="107">
        <v>44861</v>
      </c>
      <c r="J2" s="107">
        <v>44875</v>
      </c>
      <c r="K2" s="108">
        <v>44889</v>
      </c>
      <c r="L2" s="109">
        <v>44903</v>
      </c>
      <c r="M2" s="109">
        <v>44931</v>
      </c>
      <c r="N2" s="109">
        <v>44945</v>
      </c>
      <c r="O2" s="109">
        <v>44959</v>
      </c>
      <c r="P2" s="109">
        <v>44972</v>
      </c>
      <c r="Q2" s="109">
        <v>44987</v>
      </c>
      <c r="R2" s="107">
        <v>45001</v>
      </c>
      <c r="S2" s="107">
        <v>45015</v>
      </c>
      <c r="T2" s="110"/>
      <c r="U2" s="110"/>
      <c r="V2" s="105"/>
      <c r="W2" s="105"/>
      <c r="X2" s="106"/>
      <c r="Y2" s="16"/>
      <c r="Z2" s="171"/>
      <c r="AA2" s="172"/>
      <c r="AB2" s="173"/>
      <c r="AC2" s="147"/>
      <c r="AD2" s="147"/>
      <c r="AE2" s="147"/>
      <c r="AF2" s="147"/>
    </row>
    <row r="3" spans="1:32" ht="19.2" thickBot="1">
      <c r="A3" s="147"/>
      <c r="B3" s="290">
        <v>1</v>
      </c>
      <c r="C3" s="249" t="s">
        <v>25</v>
      </c>
      <c r="D3" s="250"/>
      <c r="E3" s="259">
        <v>2844</v>
      </c>
      <c r="F3" s="260">
        <v>2835</v>
      </c>
      <c r="G3" s="260">
        <v>0</v>
      </c>
      <c r="H3" s="260">
        <v>2796</v>
      </c>
      <c r="I3" s="260">
        <v>1372</v>
      </c>
      <c r="J3" s="260">
        <v>2840</v>
      </c>
      <c r="K3" s="261">
        <v>2819</v>
      </c>
      <c r="L3" s="261">
        <v>2843</v>
      </c>
      <c r="M3" s="261">
        <v>2854</v>
      </c>
      <c r="N3" s="261">
        <v>2859</v>
      </c>
      <c r="O3" s="379">
        <v>2791</v>
      </c>
      <c r="P3" s="386">
        <v>2801</v>
      </c>
      <c r="Q3" s="386">
        <v>2784</v>
      </c>
      <c r="R3" s="386">
        <v>0</v>
      </c>
      <c r="S3" s="399">
        <v>2861</v>
      </c>
      <c r="T3" s="399"/>
      <c r="U3" s="386"/>
      <c r="V3" s="262">
        <f t="shared" ref="V3:V12" si="0">SUM(E3:U3)</f>
        <v>35299</v>
      </c>
      <c r="W3" s="122"/>
      <c r="X3" s="125">
        <f>SUM(E3:U3)/250</f>
        <v>141.196</v>
      </c>
      <c r="Y3" s="18"/>
      <c r="Z3" s="174"/>
      <c r="AA3" s="175"/>
      <c r="AB3" s="174"/>
      <c r="AC3" s="147"/>
      <c r="AD3" s="147"/>
      <c r="AE3" s="147"/>
      <c r="AF3" s="147"/>
    </row>
    <row r="4" spans="1:32" ht="19.2" thickBot="1">
      <c r="A4" s="147"/>
      <c r="B4" s="290">
        <v>2</v>
      </c>
      <c r="C4" s="251" t="s">
        <v>57</v>
      </c>
      <c r="D4" s="252"/>
      <c r="E4" s="263">
        <v>2738</v>
      </c>
      <c r="F4" s="264">
        <v>2794</v>
      </c>
      <c r="G4" s="264">
        <v>2810</v>
      </c>
      <c r="H4" s="264">
        <v>2777</v>
      </c>
      <c r="I4" s="264">
        <v>1401</v>
      </c>
      <c r="J4" s="264">
        <v>2797</v>
      </c>
      <c r="K4" s="265">
        <v>0</v>
      </c>
      <c r="L4" s="265">
        <v>0</v>
      </c>
      <c r="M4" s="265">
        <v>2759</v>
      </c>
      <c r="N4" s="265">
        <v>2803</v>
      </c>
      <c r="O4" s="378">
        <v>2743</v>
      </c>
      <c r="P4" s="387">
        <v>2825</v>
      </c>
      <c r="Q4" s="387">
        <v>2757</v>
      </c>
      <c r="R4" s="387">
        <v>2793</v>
      </c>
      <c r="S4" s="400">
        <v>2772</v>
      </c>
      <c r="T4" s="400"/>
      <c r="U4" s="387"/>
      <c r="V4" s="262">
        <f t="shared" si="0"/>
        <v>34769</v>
      </c>
      <c r="W4" s="123"/>
      <c r="X4" s="125">
        <f>SUM(E4:U4)/250</f>
        <v>139.07599999999999</v>
      </c>
      <c r="Y4" s="18"/>
      <c r="Z4" s="174"/>
      <c r="AA4" s="175"/>
      <c r="AB4" s="174"/>
      <c r="AC4" s="147"/>
      <c r="AD4" s="147"/>
      <c r="AE4" s="147"/>
      <c r="AF4" s="147"/>
    </row>
    <row r="5" spans="1:32" ht="19.2" thickBot="1">
      <c r="A5" s="147"/>
      <c r="B5" s="290">
        <v>3</v>
      </c>
      <c r="C5" s="251" t="s">
        <v>30</v>
      </c>
      <c r="D5" s="252"/>
      <c r="E5" s="263">
        <v>2756</v>
      </c>
      <c r="F5" s="264">
        <v>2708</v>
      </c>
      <c r="G5" s="264">
        <v>2759</v>
      </c>
      <c r="H5" s="264">
        <v>0</v>
      </c>
      <c r="I5" s="264">
        <v>1381</v>
      </c>
      <c r="J5" s="264">
        <v>0</v>
      </c>
      <c r="K5" s="265">
        <v>0</v>
      </c>
      <c r="L5" s="265">
        <v>0</v>
      </c>
      <c r="M5" s="265">
        <v>0</v>
      </c>
      <c r="N5" s="265">
        <v>2784</v>
      </c>
      <c r="O5" s="378">
        <v>0</v>
      </c>
      <c r="P5" s="387">
        <v>2808</v>
      </c>
      <c r="Q5" s="387">
        <v>2821</v>
      </c>
      <c r="R5" s="387">
        <v>2765</v>
      </c>
      <c r="S5" s="400">
        <v>2784</v>
      </c>
      <c r="T5" s="400"/>
      <c r="U5" s="387"/>
      <c r="V5" s="262">
        <f t="shared" si="0"/>
        <v>23566</v>
      </c>
      <c r="W5" s="123"/>
      <c r="X5" s="125">
        <f>SUM(E5:U5)/170</f>
        <v>138.62352941176471</v>
      </c>
      <c r="Y5" s="18"/>
      <c r="Z5" s="174"/>
      <c r="AA5" s="175"/>
      <c r="AB5" s="174"/>
      <c r="AC5" s="147"/>
      <c r="AD5" s="147"/>
      <c r="AE5" s="147"/>
      <c r="AF5" s="147"/>
    </row>
    <row r="6" spans="1:32" ht="19.2" thickBot="1">
      <c r="A6" s="147"/>
      <c r="B6" s="290">
        <v>4</v>
      </c>
      <c r="C6" s="251" t="s">
        <v>56</v>
      </c>
      <c r="D6" s="252"/>
      <c r="E6" s="263">
        <v>2807</v>
      </c>
      <c r="F6" s="264">
        <v>2752</v>
      </c>
      <c r="G6" s="264">
        <v>2715</v>
      </c>
      <c r="H6" s="264">
        <v>2711</v>
      </c>
      <c r="I6" s="264">
        <v>1434</v>
      </c>
      <c r="J6" s="264">
        <v>0</v>
      </c>
      <c r="K6" s="265">
        <v>2786</v>
      </c>
      <c r="L6" s="265">
        <v>2770</v>
      </c>
      <c r="M6" s="265">
        <v>2709</v>
      </c>
      <c r="N6" s="265">
        <v>0</v>
      </c>
      <c r="O6" s="378">
        <v>2729</v>
      </c>
      <c r="P6" s="387">
        <v>2820</v>
      </c>
      <c r="Q6" s="387">
        <v>0</v>
      </c>
      <c r="R6" s="387">
        <v>2683</v>
      </c>
      <c r="S6" s="400">
        <v>2736</v>
      </c>
      <c r="T6" s="400"/>
      <c r="U6" s="387"/>
      <c r="V6" s="262">
        <f t="shared" si="0"/>
        <v>31652</v>
      </c>
      <c r="W6" s="123"/>
      <c r="X6" s="125">
        <f>SUM(E6:U6)/230</f>
        <v>137.61739130434782</v>
      </c>
      <c r="Y6" s="18"/>
      <c r="Z6" s="175"/>
      <c r="AA6" s="175"/>
      <c r="AB6" s="174"/>
      <c r="AC6" s="147"/>
      <c r="AD6" s="147"/>
      <c r="AE6" s="147"/>
      <c r="AF6" s="147"/>
    </row>
    <row r="7" spans="1:32" ht="19.2" thickBot="1">
      <c r="A7" s="147"/>
      <c r="B7" s="290">
        <v>5</v>
      </c>
      <c r="C7" s="251" t="s">
        <v>29</v>
      </c>
      <c r="D7" s="252"/>
      <c r="E7" s="263">
        <v>2736</v>
      </c>
      <c r="F7" s="264">
        <v>2769</v>
      </c>
      <c r="G7" s="264">
        <v>2736</v>
      </c>
      <c r="H7" s="264">
        <v>0</v>
      </c>
      <c r="I7" s="264">
        <v>1293</v>
      </c>
      <c r="J7" s="264">
        <v>2752</v>
      </c>
      <c r="K7" s="265">
        <v>2715</v>
      </c>
      <c r="L7" s="265">
        <v>0</v>
      </c>
      <c r="M7" s="265">
        <v>2766</v>
      </c>
      <c r="N7" s="265">
        <v>2787</v>
      </c>
      <c r="O7" s="378">
        <v>2766</v>
      </c>
      <c r="P7" s="387">
        <v>2699</v>
      </c>
      <c r="Q7" s="387">
        <v>2665</v>
      </c>
      <c r="R7" s="387">
        <v>2699</v>
      </c>
      <c r="S7" s="400">
        <v>0</v>
      </c>
      <c r="T7" s="400"/>
      <c r="U7" s="387"/>
      <c r="V7" s="262">
        <f t="shared" si="0"/>
        <v>31383</v>
      </c>
      <c r="W7" s="123"/>
      <c r="X7" s="125">
        <f>SUM(E7:U7)/230</f>
        <v>136.44782608695652</v>
      </c>
      <c r="Y7" s="18"/>
      <c r="Z7" s="175"/>
      <c r="AA7" s="175"/>
      <c r="AB7" s="174"/>
      <c r="AC7" s="147"/>
      <c r="AD7" s="147"/>
      <c r="AE7" s="147"/>
      <c r="AF7" s="147"/>
    </row>
    <row r="8" spans="1:32" ht="19.2" thickBot="1">
      <c r="A8" s="147"/>
      <c r="B8" s="290">
        <v>6</v>
      </c>
      <c r="C8" s="251" t="s">
        <v>61</v>
      </c>
      <c r="D8" s="253"/>
      <c r="E8" s="330">
        <v>2688</v>
      </c>
      <c r="F8" s="331">
        <v>2716</v>
      </c>
      <c r="G8" s="270">
        <v>2641</v>
      </c>
      <c r="H8" s="271">
        <v>2772</v>
      </c>
      <c r="I8" s="271">
        <v>1370</v>
      </c>
      <c r="J8" s="271">
        <v>2738</v>
      </c>
      <c r="K8" s="271">
        <v>2745</v>
      </c>
      <c r="L8" s="271">
        <v>2687</v>
      </c>
      <c r="M8" s="272">
        <v>2782</v>
      </c>
      <c r="N8" s="272">
        <v>2748</v>
      </c>
      <c r="O8" s="272">
        <v>2655</v>
      </c>
      <c r="P8" s="272">
        <v>2752</v>
      </c>
      <c r="Q8" s="280">
        <v>2741</v>
      </c>
      <c r="R8" s="390">
        <v>2718</v>
      </c>
      <c r="S8" s="401">
        <v>2697</v>
      </c>
      <c r="T8" s="401"/>
      <c r="U8" s="390"/>
      <c r="V8" s="262">
        <f t="shared" si="0"/>
        <v>39450</v>
      </c>
      <c r="W8" s="124"/>
      <c r="X8" s="125">
        <f>SUM(E8:U8)/290</f>
        <v>136.0344827586207</v>
      </c>
      <c r="Y8" s="18"/>
      <c r="Z8" s="175"/>
      <c r="AA8" s="175"/>
      <c r="AB8" s="174"/>
      <c r="AC8" s="147"/>
      <c r="AD8" s="147"/>
      <c r="AE8" s="147"/>
      <c r="AF8" s="147"/>
    </row>
    <row r="9" spans="1:32" ht="19.2" thickBot="1">
      <c r="A9" s="147"/>
      <c r="B9" s="290">
        <v>7</v>
      </c>
      <c r="C9" s="251" t="s">
        <v>26</v>
      </c>
      <c r="D9" s="252"/>
      <c r="E9" s="323">
        <v>2741</v>
      </c>
      <c r="F9" s="324">
        <v>2693</v>
      </c>
      <c r="G9" s="324">
        <v>2746</v>
      </c>
      <c r="H9" s="324">
        <v>2690</v>
      </c>
      <c r="I9" s="324">
        <v>1358</v>
      </c>
      <c r="J9" s="324">
        <v>2664</v>
      </c>
      <c r="K9" s="325">
        <v>2694</v>
      </c>
      <c r="L9" s="325">
        <v>2745</v>
      </c>
      <c r="M9" s="325">
        <v>2719</v>
      </c>
      <c r="N9" s="325">
        <v>2648</v>
      </c>
      <c r="O9" s="380">
        <v>2736</v>
      </c>
      <c r="P9" s="388">
        <v>0</v>
      </c>
      <c r="Q9" s="388">
        <v>2688</v>
      </c>
      <c r="R9" s="388">
        <v>2661</v>
      </c>
      <c r="S9" s="402">
        <v>2699</v>
      </c>
      <c r="T9" s="402"/>
      <c r="U9" s="388"/>
      <c r="V9" s="262">
        <f t="shared" si="0"/>
        <v>36482</v>
      </c>
      <c r="W9" s="123"/>
      <c r="X9" s="125">
        <f>SUM(E9:U9)/270</f>
        <v>135.11851851851853</v>
      </c>
      <c r="Y9" s="18"/>
      <c r="Z9" s="175"/>
      <c r="AA9" s="175"/>
      <c r="AB9" s="174"/>
      <c r="AC9" s="147"/>
      <c r="AD9" s="147"/>
      <c r="AE9" s="147"/>
      <c r="AF9" s="147"/>
    </row>
    <row r="10" spans="1:32" ht="19.2" thickBot="1">
      <c r="A10" s="147"/>
      <c r="B10" s="290">
        <v>8</v>
      </c>
      <c r="C10" s="251" t="s">
        <v>28</v>
      </c>
      <c r="D10" s="252"/>
      <c r="E10" s="323">
        <v>0</v>
      </c>
      <c r="F10" s="324">
        <v>2616</v>
      </c>
      <c r="G10" s="324">
        <v>0</v>
      </c>
      <c r="H10" s="324">
        <v>2678</v>
      </c>
      <c r="I10" s="324">
        <v>1329</v>
      </c>
      <c r="J10" s="324">
        <v>2691</v>
      </c>
      <c r="K10" s="325">
        <v>2652</v>
      </c>
      <c r="L10" s="325">
        <v>2680</v>
      </c>
      <c r="M10" s="325">
        <v>2714</v>
      </c>
      <c r="N10" s="325">
        <v>2729</v>
      </c>
      <c r="O10" s="380">
        <v>2587</v>
      </c>
      <c r="P10" s="388">
        <v>2726</v>
      </c>
      <c r="Q10" s="388">
        <v>2594</v>
      </c>
      <c r="R10" s="388">
        <v>2753</v>
      </c>
      <c r="S10" s="388">
        <v>2708</v>
      </c>
      <c r="T10" s="388"/>
      <c r="U10" s="388"/>
      <c r="V10" s="262">
        <f t="shared" si="0"/>
        <v>33457</v>
      </c>
      <c r="W10" s="123"/>
      <c r="X10" s="125">
        <f>SUM(E10:U10)/250</f>
        <v>133.828</v>
      </c>
      <c r="Y10" s="18"/>
      <c r="Z10" s="175"/>
      <c r="AA10" s="175"/>
      <c r="AB10" s="174"/>
      <c r="AC10" s="147"/>
      <c r="AD10" s="147"/>
      <c r="AE10" s="147"/>
      <c r="AF10" s="147"/>
    </row>
    <row r="11" spans="1:32" ht="19.2" thickBot="1">
      <c r="A11" s="147"/>
      <c r="B11" s="290">
        <v>9</v>
      </c>
      <c r="C11" s="251" t="s">
        <v>74</v>
      </c>
      <c r="D11" s="252"/>
      <c r="E11" s="265">
        <v>0</v>
      </c>
      <c r="F11" s="265">
        <v>2725</v>
      </c>
      <c r="G11" s="264">
        <v>2569</v>
      </c>
      <c r="H11" s="264">
        <v>2559</v>
      </c>
      <c r="I11" s="264">
        <v>1380</v>
      </c>
      <c r="J11" s="264">
        <v>2709</v>
      </c>
      <c r="K11" s="264">
        <v>2771</v>
      </c>
      <c r="L11" s="264">
        <v>2591</v>
      </c>
      <c r="M11" s="265">
        <v>0</v>
      </c>
      <c r="N11" s="265">
        <v>0</v>
      </c>
      <c r="O11" s="378">
        <v>0</v>
      </c>
      <c r="P11" s="378">
        <v>0</v>
      </c>
      <c r="Q11" s="378">
        <v>0</v>
      </c>
      <c r="R11" s="387">
        <v>2619</v>
      </c>
      <c r="S11" s="387">
        <v>2628</v>
      </c>
      <c r="T11" s="387"/>
      <c r="U11" s="387"/>
      <c r="V11" s="268">
        <f t="shared" si="0"/>
        <v>22551</v>
      </c>
      <c r="W11" s="129"/>
      <c r="X11" s="128">
        <f>SUM(E11:U11)/170</f>
        <v>132.65294117647059</v>
      </c>
      <c r="Y11" s="18"/>
      <c r="Z11" s="175"/>
      <c r="AA11" s="175"/>
      <c r="AB11" s="174"/>
      <c r="AC11" s="147"/>
      <c r="AD11" s="147"/>
      <c r="AE11" s="147"/>
      <c r="AF11" s="147"/>
    </row>
    <row r="12" spans="1:32" ht="19.2" thickBot="1">
      <c r="A12" s="147"/>
      <c r="B12" s="290">
        <v>10</v>
      </c>
      <c r="C12" s="254" t="s">
        <v>27</v>
      </c>
      <c r="D12" s="326"/>
      <c r="E12" s="327">
        <v>2576</v>
      </c>
      <c r="F12" s="328">
        <v>2630</v>
      </c>
      <c r="G12" s="328">
        <v>2702</v>
      </c>
      <c r="H12" s="328">
        <v>2646</v>
      </c>
      <c r="I12" s="328">
        <v>1311</v>
      </c>
      <c r="J12" s="328">
        <v>2650</v>
      </c>
      <c r="K12" s="329">
        <v>2716</v>
      </c>
      <c r="L12" s="329">
        <v>2658</v>
      </c>
      <c r="M12" s="329">
        <v>2690</v>
      </c>
      <c r="N12" s="329">
        <v>2620</v>
      </c>
      <c r="O12" s="377">
        <v>2538</v>
      </c>
      <c r="P12" s="389">
        <v>0</v>
      </c>
      <c r="Q12" s="389">
        <v>2585</v>
      </c>
      <c r="R12" s="389">
        <v>2738</v>
      </c>
      <c r="S12" s="389">
        <v>2684</v>
      </c>
      <c r="T12" s="389"/>
      <c r="U12" s="389"/>
      <c r="V12" s="268">
        <f t="shared" si="0"/>
        <v>35744</v>
      </c>
      <c r="W12" s="85"/>
      <c r="X12" s="128">
        <f>SUM(E12:U12)/270</f>
        <v>132.38518518518518</v>
      </c>
      <c r="Y12" s="18"/>
      <c r="Z12" s="174"/>
      <c r="AA12" s="175"/>
      <c r="AB12" s="174"/>
      <c r="AC12" s="147"/>
      <c r="AD12" s="147"/>
      <c r="AE12" s="147"/>
      <c r="AF12" s="147"/>
    </row>
    <row r="13" spans="1:32" ht="1.5" customHeight="1">
      <c r="A13" s="147"/>
      <c r="B13" s="290"/>
      <c r="C13" s="5"/>
      <c r="D13" s="5"/>
      <c r="E13" s="5"/>
      <c r="F13" s="5"/>
      <c r="G13" s="28"/>
      <c r="H13" s="28"/>
      <c r="I13" s="28"/>
      <c r="J13" s="28"/>
      <c r="K13" s="28"/>
      <c r="L13" s="28"/>
      <c r="M13" s="29"/>
      <c r="N13" s="29"/>
      <c r="O13" s="29"/>
      <c r="P13" s="29"/>
      <c r="Q13" s="30"/>
      <c r="R13" s="31"/>
      <c r="S13" s="31"/>
      <c r="T13" s="31"/>
      <c r="U13" s="31"/>
      <c r="V13" s="55"/>
      <c r="W13" s="31"/>
      <c r="X13" s="27"/>
      <c r="Y13" s="18"/>
      <c r="Z13" s="174"/>
      <c r="AA13" s="175"/>
      <c r="AB13" s="174"/>
      <c r="AC13" s="147"/>
      <c r="AD13" s="147"/>
      <c r="AE13" s="147"/>
      <c r="AF13" s="147"/>
    </row>
    <row r="14" spans="1:32" ht="19.5" customHeight="1" thickBot="1">
      <c r="A14" s="147"/>
      <c r="B14" s="291"/>
      <c r="C14" s="1"/>
      <c r="D14" s="1"/>
      <c r="E14" s="1"/>
      <c r="F14" s="1"/>
      <c r="G14" s="665" t="s">
        <v>1</v>
      </c>
      <c r="H14" s="66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9"/>
      <c r="Z14" s="147"/>
      <c r="AA14" s="147"/>
      <c r="AB14" s="147"/>
      <c r="AC14" s="147"/>
      <c r="AD14" s="147"/>
      <c r="AE14" s="147"/>
      <c r="AF14" s="147"/>
    </row>
    <row r="15" spans="1:32" ht="22.2" thickBot="1">
      <c r="A15" s="147"/>
      <c r="B15" s="290"/>
      <c r="C15" s="316" t="s">
        <v>0</v>
      </c>
      <c r="D15" s="112"/>
      <c r="E15" s="113">
        <v>44805</v>
      </c>
      <c r="F15" s="107">
        <v>44819</v>
      </c>
      <c r="G15" s="107">
        <v>44833</v>
      </c>
      <c r="H15" s="107">
        <v>44847</v>
      </c>
      <c r="I15" s="107">
        <v>44861</v>
      </c>
      <c r="J15" s="107">
        <v>44875</v>
      </c>
      <c r="K15" s="108">
        <v>44889</v>
      </c>
      <c r="L15" s="109">
        <v>44903</v>
      </c>
      <c r="M15" s="109">
        <v>44931</v>
      </c>
      <c r="N15" s="109">
        <v>44945</v>
      </c>
      <c r="O15" s="109">
        <v>44959</v>
      </c>
      <c r="P15" s="109">
        <v>44972</v>
      </c>
      <c r="Q15" s="109">
        <v>44987</v>
      </c>
      <c r="R15" s="107">
        <v>45001</v>
      </c>
      <c r="S15" s="107">
        <v>45015</v>
      </c>
      <c r="T15" s="111"/>
      <c r="U15" s="111"/>
      <c r="V15" s="281" t="s">
        <v>14</v>
      </c>
      <c r="W15" s="114"/>
      <c r="X15" s="115" t="s">
        <v>15</v>
      </c>
      <c r="Y15" s="18"/>
      <c r="Z15" s="147"/>
      <c r="AA15" s="147"/>
      <c r="AB15" s="147"/>
      <c r="AC15" s="147"/>
      <c r="AD15" s="147"/>
      <c r="AE15" s="147"/>
      <c r="AF15" s="147"/>
    </row>
    <row r="16" spans="1:32" ht="19.2" thickBot="1">
      <c r="A16" s="147"/>
      <c r="B16" s="290">
        <v>1</v>
      </c>
      <c r="C16" s="249" t="s">
        <v>24</v>
      </c>
      <c r="D16" s="250"/>
      <c r="E16" s="259">
        <v>2609</v>
      </c>
      <c r="F16" s="260">
        <v>2573</v>
      </c>
      <c r="G16" s="260">
        <v>2666</v>
      </c>
      <c r="H16" s="260">
        <v>2645</v>
      </c>
      <c r="I16" s="260">
        <v>1321</v>
      </c>
      <c r="J16" s="260">
        <v>2583</v>
      </c>
      <c r="K16" s="261">
        <v>2594</v>
      </c>
      <c r="L16" s="261">
        <v>2667</v>
      </c>
      <c r="M16" s="261">
        <v>2660</v>
      </c>
      <c r="N16" s="261">
        <v>2586</v>
      </c>
      <c r="O16" s="379">
        <v>2585</v>
      </c>
      <c r="P16" s="386">
        <v>0</v>
      </c>
      <c r="Q16" s="386">
        <v>0</v>
      </c>
      <c r="R16" s="386">
        <v>2643</v>
      </c>
      <c r="S16" s="399">
        <v>2600</v>
      </c>
      <c r="T16" s="403"/>
      <c r="U16" s="403"/>
      <c r="V16" s="269">
        <f>SUM(E16:U16)</f>
        <v>32732</v>
      </c>
      <c r="W16" s="56"/>
      <c r="X16" s="125">
        <f>SUM(E16:U16)/250</f>
        <v>130.928</v>
      </c>
      <c r="Y16" s="20"/>
      <c r="Z16" s="176"/>
      <c r="AA16" s="176"/>
      <c r="AB16" s="176"/>
      <c r="AC16" s="147"/>
      <c r="AD16" s="147"/>
      <c r="AE16" s="147"/>
      <c r="AF16" s="147"/>
    </row>
    <row r="17" spans="1:32" ht="19.2" thickBot="1">
      <c r="A17" s="147"/>
      <c r="B17" s="290">
        <v>2</v>
      </c>
      <c r="C17" s="251" t="s">
        <v>33</v>
      </c>
      <c r="D17" s="252"/>
      <c r="E17" s="263">
        <v>2651</v>
      </c>
      <c r="F17" s="264">
        <v>2593</v>
      </c>
      <c r="G17" s="264">
        <v>2604</v>
      </c>
      <c r="H17" s="264">
        <v>2602</v>
      </c>
      <c r="I17" s="264">
        <v>1249</v>
      </c>
      <c r="J17" s="264">
        <v>2614</v>
      </c>
      <c r="K17" s="265">
        <v>2609</v>
      </c>
      <c r="L17" s="265">
        <v>2590</v>
      </c>
      <c r="M17" s="265">
        <v>2566</v>
      </c>
      <c r="N17" s="265">
        <v>2495</v>
      </c>
      <c r="O17" s="378">
        <v>0</v>
      </c>
      <c r="P17" s="387">
        <v>2575</v>
      </c>
      <c r="Q17" s="387">
        <v>0</v>
      </c>
      <c r="R17" s="387">
        <v>2578</v>
      </c>
      <c r="S17" s="400">
        <v>0</v>
      </c>
      <c r="T17" s="390"/>
      <c r="U17" s="390"/>
      <c r="V17" s="269">
        <f>SUM(E17:U17)</f>
        <v>29726</v>
      </c>
      <c r="W17" s="44"/>
      <c r="X17" s="125">
        <f>SUM(E17:U17)/230</f>
        <v>129.24347826086955</v>
      </c>
      <c r="Y17" s="20"/>
      <c r="Z17" s="147"/>
      <c r="AA17" s="147"/>
      <c r="AB17" s="147"/>
      <c r="AC17" s="147"/>
      <c r="AD17" s="147"/>
      <c r="AE17" s="147"/>
      <c r="AF17" s="147"/>
    </row>
    <row r="18" spans="1:32" ht="19.2" thickBot="1">
      <c r="A18" s="147"/>
      <c r="B18" s="290">
        <v>3</v>
      </c>
      <c r="C18" s="251" t="s">
        <v>42</v>
      </c>
      <c r="D18" s="252"/>
      <c r="E18" s="263">
        <v>2561</v>
      </c>
      <c r="F18" s="264">
        <v>2555</v>
      </c>
      <c r="G18" s="264">
        <v>2564</v>
      </c>
      <c r="H18" s="264">
        <v>0</v>
      </c>
      <c r="I18" s="264">
        <v>1221</v>
      </c>
      <c r="J18" s="264">
        <v>2578</v>
      </c>
      <c r="K18" s="265">
        <v>0</v>
      </c>
      <c r="L18" s="265">
        <v>0</v>
      </c>
      <c r="M18" s="265">
        <v>2615</v>
      </c>
      <c r="N18" s="265">
        <v>2471</v>
      </c>
      <c r="O18" s="378">
        <v>2498</v>
      </c>
      <c r="P18" s="387">
        <v>2561</v>
      </c>
      <c r="Q18" s="387">
        <v>2512</v>
      </c>
      <c r="R18" s="387">
        <v>2665</v>
      </c>
      <c r="S18" s="400">
        <v>0</v>
      </c>
      <c r="T18" s="390"/>
      <c r="U18" s="390"/>
      <c r="V18" s="269">
        <f>SUM(E18:U18)</f>
        <v>26801</v>
      </c>
      <c r="W18" s="44"/>
      <c r="X18" s="125">
        <f>SUM(E18:U18)/210</f>
        <v>127.62380952380953</v>
      </c>
      <c r="Y18" s="20"/>
      <c r="Z18" s="147"/>
      <c r="AA18" s="147"/>
      <c r="AB18" s="147"/>
      <c r="AC18" s="147"/>
      <c r="AD18" s="147"/>
      <c r="AE18" s="147"/>
      <c r="AF18" s="147"/>
    </row>
    <row r="19" spans="1:32" ht="19.2" thickBot="1">
      <c r="A19" s="147"/>
      <c r="B19" s="290">
        <v>4</v>
      </c>
      <c r="C19" s="251" t="s">
        <v>4</v>
      </c>
      <c r="D19" s="252"/>
      <c r="E19" s="263">
        <v>2499</v>
      </c>
      <c r="F19" s="264">
        <v>0</v>
      </c>
      <c r="G19" s="264">
        <v>2458</v>
      </c>
      <c r="H19" s="264">
        <v>2524</v>
      </c>
      <c r="I19" s="264">
        <v>1218</v>
      </c>
      <c r="J19" s="264">
        <v>0</v>
      </c>
      <c r="K19" s="265">
        <v>2432</v>
      </c>
      <c r="L19" s="265">
        <v>2519</v>
      </c>
      <c r="M19" s="265">
        <v>2541</v>
      </c>
      <c r="N19" s="265">
        <v>2497</v>
      </c>
      <c r="O19" s="378">
        <v>2524</v>
      </c>
      <c r="P19" s="387">
        <v>2503</v>
      </c>
      <c r="Q19" s="387">
        <v>2571</v>
      </c>
      <c r="R19" s="387">
        <v>2603</v>
      </c>
      <c r="S19" s="400">
        <v>2572</v>
      </c>
      <c r="T19" s="390"/>
      <c r="U19" s="390"/>
      <c r="V19" s="269">
        <f>SUM(E19:U19)</f>
        <v>31461</v>
      </c>
      <c r="W19" s="44"/>
      <c r="X19" s="125">
        <f>SUM(E19:U19)/250</f>
        <v>125.84399999999999</v>
      </c>
      <c r="Y19" s="20"/>
      <c r="Z19" s="147"/>
      <c r="AA19" s="147"/>
      <c r="AB19" s="147"/>
      <c r="AC19" s="147"/>
      <c r="AD19" s="147"/>
      <c r="AE19" s="147"/>
      <c r="AF19" s="147"/>
    </row>
    <row r="20" spans="1:32" ht="19.2" thickBot="1">
      <c r="A20" s="147"/>
      <c r="B20" s="290">
        <v>5</v>
      </c>
      <c r="C20" s="255" t="s">
        <v>68</v>
      </c>
      <c r="D20" s="253"/>
      <c r="E20" s="270">
        <v>2348</v>
      </c>
      <c r="F20" s="271">
        <v>0</v>
      </c>
      <c r="G20" s="271">
        <v>2442</v>
      </c>
      <c r="H20" s="271">
        <v>2490</v>
      </c>
      <c r="I20" s="271">
        <v>0</v>
      </c>
      <c r="J20" s="271">
        <v>2549</v>
      </c>
      <c r="K20" s="272">
        <v>2559</v>
      </c>
      <c r="L20" s="272">
        <v>2458</v>
      </c>
      <c r="M20" s="272">
        <v>2611</v>
      </c>
      <c r="N20" s="272">
        <v>2485</v>
      </c>
      <c r="O20" s="280">
        <v>2628</v>
      </c>
      <c r="P20" s="390">
        <v>2420</v>
      </c>
      <c r="Q20" s="390">
        <v>2506</v>
      </c>
      <c r="R20" s="390">
        <v>2320</v>
      </c>
      <c r="S20" s="401">
        <v>2503</v>
      </c>
      <c r="T20" s="390"/>
      <c r="U20" s="390"/>
      <c r="V20" s="269">
        <f>SUM(E20:U20)</f>
        <v>32319</v>
      </c>
      <c r="W20" s="77"/>
      <c r="X20" s="125">
        <f>SUM(E20:U20)/260</f>
        <v>124.30384615384615</v>
      </c>
      <c r="Y20" s="20"/>
      <c r="Z20" s="147"/>
      <c r="AA20" s="147"/>
      <c r="AB20" s="147"/>
      <c r="AC20" s="147"/>
      <c r="AD20" s="147"/>
      <c r="AE20" s="147"/>
      <c r="AF20" s="147"/>
    </row>
    <row r="21" spans="1:32" ht="19.2" thickBot="1">
      <c r="A21" s="147"/>
      <c r="B21" s="290">
        <v>6</v>
      </c>
      <c r="C21" s="251" t="s">
        <v>32</v>
      </c>
      <c r="D21" s="252"/>
      <c r="E21" s="263">
        <v>2484</v>
      </c>
      <c r="F21" s="264">
        <v>2400</v>
      </c>
      <c r="G21" s="264">
        <v>2533</v>
      </c>
      <c r="H21" s="264">
        <v>2438</v>
      </c>
      <c r="I21" s="264">
        <v>0</v>
      </c>
      <c r="J21" s="264">
        <v>2469</v>
      </c>
      <c r="K21" s="265">
        <v>2422</v>
      </c>
      <c r="L21" s="265">
        <v>2451</v>
      </c>
      <c r="M21" s="265">
        <v>2480</v>
      </c>
      <c r="N21" s="265">
        <v>2484</v>
      </c>
      <c r="O21" s="378">
        <v>2402</v>
      </c>
      <c r="P21" s="387">
        <v>0</v>
      </c>
      <c r="Q21" s="387">
        <v>2451</v>
      </c>
      <c r="R21" s="387">
        <v>2390</v>
      </c>
      <c r="S21" s="400">
        <v>2523</v>
      </c>
      <c r="T21" s="390"/>
      <c r="U21" s="390"/>
      <c r="V21" s="269">
        <f>SUM(E21:U21)</f>
        <v>31927</v>
      </c>
      <c r="W21" s="44"/>
      <c r="X21" s="125">
        <f>SUM(E21:U21)/260</f>
        <v>122.79615384615384</v>
      </c>
      <c r="Y21" s="20"/>
      <c r="Z21" s="147"/>
      <c r="AA21" s="147"/>
      <c r="AB21" s="147"/>
      <c r="AC21" s="147"/>
      <c r="AD21" s="147"/>
      <c r="AE21" s="147"/>
      <c r="AF21" s="147"/>
    </row>
    <row r="22" spans="1:32" ht="19.2" thickBot="1">
      <c r="A22" s="147"/>
      <c r="B22" s="290">
        <v>7</v>
      </c>
      <c r="C22" s="251" t="s">
        <v>31</v>
      </c>
      <c r="D22" s="252"/>
      <c r="E22" s="263">
        <v>2392</v>
      </c>
      <c r="F22" s="264">
        <v>2490</v>
      </c>
      <c r="G22" s="264">
        <v>2451</v>
      </c>
      <c r="H22" s="264">
        <v>2340</v>
      </c>
      <c r="I22" s="264">
        <v>0</v>
      </c>
      <c r="J22" s="264">
        <v>2516</v>
      </c>
      <c r="K22" s="265">
        <v>2357</v>
      </c>
      <c r="L22" s="265">
        <v>2527</v>
      </c>
      <c r="M22" s="265">
        <v>2449</v>
      </c>
      <c r="N22" s="265">
        <v>2421</v>
      </c>
      <c r="O22" s="378">
        <v>2433</v>
      </c>
      <c r="P22" s="387">
        <v>2431</v>
      </c>
      <c r="Q22" s="387">
        <v>0</v>
      </c>
      <c r="R22" s="387">
        <v>0</v>
      </c>
      <c r="S22" s="400">
        <v>2456</v>
      </c>
      <c r="T22" s="390"/>
      <c r="U22" s="390"/>
      <c r="V22" s="269">
        <f>SUM(E22:U22)</f>
        <v>29263</v>
      </c>
      <c r="W22" s="44"/>
      <c r="X22" s="125">
        <f>SUM(E22:U22)/240</f>
        <v>121.92916666666666</v>
      </c>
      <c r="Y22" s="20"/>
      <c r="Z22" s="147"/>
      <c r="AA22" s="147"/>
      <c r="AB22" s="147"/>
      <c r="AC22" s="147"/>
      <c r="AD22" s="147"/>
      <c r="AE22" s="147"/>
      <c r="AF22" s="147"/>
    </row>
    <row r="23" spans="1:32" ht="19.2" thickBot="1">
      <c r="A23" s="147"/>
      <c r="B23" s="290">
        <v>8</v>
      </c>
      <c r="C23" s="251" t="s">
        <v>35</v>
      </c>
      <c r="D23" s="252"/>
      <c r="E23" s="272">
        <v>2453</v>
      </c>
      <c r="F23" s="271">
        <v>1111</v>
      </c>
      <c r="G23" s="271">
        <v>2344</v>
      </c>
      <c r="H23" s="271">
        <v>2338</v>
      </c>
      <c r="I23" s="271">
        <v>1201</v>
      </c>
      <c r="J23" s="271">
        <v>2359</v>
      </c>
      <c r="K23" s="272">
        <v>2493</v>
      </c>
      <c r="L23" s="272">
        <v>2447</v>
      </c>
      <c r="M23" s="272">
        <v>2246</v>
      </c>
      <c r="N23" s="272">
        <v>2325</v>
      </c>
      <c r="O23" s="280">
        <v>2361</v>
      </c>
      <c r="P23" s="390">
        <v>2293</v>
      </c>
      <c r="Q23" s="390">
        <v>2286</v>
      </c>
      <c r="R23" s="390">
        <v>2382</v>
      </c>
      <c r="S23" s="401">
        <v>2417</v>
      </c>
      <c r="T23" s="390"/>
      <c r="U23" s="390"/>
      <c r="V23" s="269">
        <f>SUM(E23:U23)</f>
        <v>33056</v>
      </c>
      <c r="W23" s="77"/>
      <c r="X23" s="125">
        <f>SUM(E23:U23)/280</f>
        <v>118.05714285714286</v>
      </c>
      <c r="Y23" s="20"/>
      <c r="Z23" s="669"/>
      <c r="AA23" s="669"/>
      <c r="AB23" s="669"/>
      <c r="AC23" s="147"/>
      <c r="AD23" s="147"/>
      <c r="AE23" s="147"/>
      <c r="AF23" s="147"/>
    </row>
    <row r="24" spans="1:32" ht="18.600000000000001" customHeight="1" thickBot="1">
      <c r="A24" s="147"/>
      <c r="B24" s="290">
        <v>9</v>
      </c>
      <c r="C24" s="251" t="s">
        <v>53</v>
      </c>
      <c r="D24" s="256"/>
      <c r="E24" s="273">
        <v>2403</v>
      </c>
      <c r="F24" s="718">
        <v>2383</v>
      </c>
      <c r="G24" s="274">
        <v>2223</v>
      </c>
      <c r="H24" s="274">
        <v>2341</v>
      </c>
      <c r="I24" s="274">
        <v>1229</v>
      </c>
      <c r="J24" s="274">
        <v>2321</v>
      </c>
      <c r="K24" s="274">
        <v>2430</v>
      </c>
      <c r="L24" s="274">
        <v>2464</v>
      </c>
      <c r="M24" s="275">
        <v>2401</v>
      </c>
      <c r="N24" s="275">
        <v>2327</v>
      </c>
      <c r="O24" s="275">
        <v>2364</v>
      </c>
      <c r="P24" s="275">
        <v>2338</v>
      </c>
      <c r="Q24" s="381">
        <v>0</v>
      </c>
      <c r="R24" s="391">
        <v>2333</v>
      </c>
      <c r="S24" s="404">
        <v>2309</v>
      </c>
      <c r="T24" s="390"/>
      <c r="U24" s="390"/>
      <c r="V24" s="269">
        <f>SUM(E24:U24)</f>
        <v>31866</v>
      </c>
      <c r="W24" s="44"/>
      <c r="X24" s="125">
        <f>SUM(E24:U24)/270</f>
        <v>118.02222222222223</v>
      </c>
      <c r="Y24" s="20"/>
      <c r="Z24" s="669"/>
      <c r="AA24" s="669"/>
      <c r="AB24" s="669"/>
      <c r="AC24" s="147"/>
      <c r="AD24" s="147"/>
      <c r="AE24" s="147"/>
      <c r="AF24" s="147"/>
    </row>
    <row r="25" spans="1:32" ht="18.600000000000001" customHeight="1" thickBot="1">
      <c r="A25" s="147"/>
      <c r="B25" s="290">
        <v>10</v>
      </c>
      <c r="C25" s="254" t="s">
        <v>3</v>
      </c>
      <c r="D25" s="257"/>
      <c r="E25" s="273">
        <v>2280</v>
      </c>
      <c r="F25" s="266">
        <v>2240</v>
      </c>
      <c r="G25" s="266">
        <v>2221</v>
      </c>
      <c r="H25" s="266">
        <v>2233</v>
      </c>
      <c r="I25" s="266">
        <v>1098</v>
      </c>
      <c r="J25" s="266">
        <v>2325</v>
      </c>
      <c r="K25" s="267">
        <v>2233</v>
      </c>
      <c r="L25" s="267">
        <v>2241</v>
      </c>
      <c r="M25" s="267">
        <v>2245</v>
      </c>
      <c r="N25" s="267">
        <v>2264</v>
      </c>
      <c r="O25" s="382">
        <v>2302</v>
      </c>
      <c r="P25" s="392">
        <v>2253</v>
      </c>
      <c r="Q25" s="392">
        <v>2282</v>
      </c>
      <c r="R25" s="392">
        <v>2382</v>
      </c>
      <c r="S25" s="392">
        <v>2419</v>
      </c>
      <c r="T25" s="393"/>
      <c r="U25" s="393"/>
      <c r="V25" s="276">
        <f>SUM(E25:U25)</f>
        <v>33018</v>
      </c>
      <c r="W25" s="57"/>
      <c r="X25" s="127">
        <f>SUM(E25:U25)/290</f>
        <v>113.8551724137931</v>
      </c>
      <c r="Y25" s="20"/>
      <c r="Z25" s="152"/>
      <c r="AA25" s="152"/>
      <c r="AB25" s="152"/>
      <c r="AC25" s="147"/>
      <c r="AD25" s="147"/>
      <c r="AE25" s="147"/>
      <c r="AF25" s="147"/>
    </row>
    <row r="26" spans="1:32" ht="18.600000000000001" customHeight="1">
      <c r="A26" s="147"/>
      <c r="B26" s="29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0"/>
      <c r="Z26" s="152"/>
      <c r="AA26" s="152"/>
      <c r="AB26" s="152"/>
      <c r="AC26" s="147"/>
      <c r="AD26" s="147"/>
      <c r="AE26" s="147"/>
      <c r="AF26" s="147"/>
    </row>
    <row r="27" spans="1:32" ht="22.2" thickBot="1">
      <c r="A27" s="147"/>
      <c r="B27" s="290"/>
      <c r="C27" s="1"/>
      <c r="D27" s="1"/>
      <c r="E27" s="1"/>
      <c r="F27" s="5"/>
      <c r="G27" s="665" t="s">
        <v>1</v>
      </c>
      <c r="H27" s="665"/>
      <c r="I27" s="21"/>
      <c r="J27" s="21"/>
      <c r="K27" s="21"/>
      <c r="L27" s="21"/>
      <c r="M27" s="22"/>
      <c r="N27" s="22"/>
      <c r="O27" s="22"/>
      <c r="P27" s="22"/>
      <c r="Q27" s="23"/>
      <c r="R27" s="24"/>
      <c r="S27" s="24"/>
      <c r="T27" s="24"/>
      <c r="U27" s="24"/>
      <c r="V27" s="25"/>
      <c r="W27" s="24"/>
      <c r="X27" s="27"/>
      <c r="Y27" s="20"/>
      <c r="Z27" s="152"/>
      <c r="AA27" s="152"/>
      <c r="AB27" s="152"/>
      <c r="AC27" s="147"/>
      <c r="AD27" s="147"/>
      <c r="AE27" s="147"/>
      <c r="AF27" s="147"/>
    </row>
    <row r="28" spans="1:32" ht="22.2" thickBot="1">
      <c r="A28" s="147"/>
      <c r="B28" s="290"/>
      <c r="C28" s="317" t="s">
        <v>7</v>
      </c>
      <c r="D28" s="116"/>
      <c r="E28" s="117">
        <v>44805</v>
      </c>
      <c r="F28" s="107">
        <v>44819</v>
      </c>
      <c r="G28" s="107">
        <v>44833</v>
      </c>
      <c r="H28" s="107">
        <v>44847</v>
      </c>
      <c r="I28" s="107">
        <v>44861</v>
      </c>
      <c r="J28" s="107">
        <v>44875</v>
      </c>
      <c r="K28" s="108">
        <v>44889</v>
      </c>
      <c r="L28" s="109">
        <v>44903</v>
      </c>
      <c r="M28" s="109">
        <v>44931</v>
      </c>
      <c r="N28" s="109">
        <v>44945</v>
      </c>
      <c r="O28" s="109">
        <v>44959</v>
      </c>
      <c r="P28" s="109">
        <v>44972</v>
      </c>
      <c r="Q28" s="109">
        <v>44987</v>
      </c>
      <c r="R28" s="107">
        <v>45001</v>
      </c>
      <c r="S28" s="107">
        <v>45015</v>
      </c>
      <c r="T28" s="111"/>
      <c r="U28" s="111"/>
      <c r="V28" s="281" t="s">
        <v>14</v>
      </c>
      <c r="W28" s="114"/>
      <c r="X28" s="115" t="s">
        <v>15</v>
      </c>
      <c r="Y28" s="20"/>
      <c r="Z28" s="177"/>
      <c r="AA28" s="177"/>
      <c r="AB28" s="177"/>
      <c r="AC28" s="147"/>
      <c r="AD28" s="147"/>
      <c r="AE28" s="147"/>
      <c r="AF28" s="147"/>
    </row>
    <row r="29" spans="1:32" ht="19.2" thickBot="1">
      <c r="A29" s="147"/>
      <c r="B29" s="290">
        <v>1</v>
      </c>
      <c r="C29" s="251" t="s">
        <v>62</v>
      </c>
      <c r="D29" s="256"/>
      <c r="E29" s="277">
        <v>2253</v>
      </c>
      <c r="F29" s="261">
        <v>2223</v>
      </c>
      <c r="G29" s="260">
        <v>2277</v>
      </c>
      <c r="H29" s="260">
        <v>2305</v>
      </c>
      <c r="I29" s="260">
        <v>1170</v>
      </c>
      <c r="J29" s="260">
        <v>2345</v>
      </c>
      <c r="K29" s="260">
        <v>2273</v>
      </c>
      <c r="L29" s="260">
        <v>2307</v>
      </c>
      <c r="M29" s="261">
        <v>2244</v>
      </c>
      <c r="N29" s="261">
        <v>2148</v>
      </c>
      <c r="O29" s="379">
        <v>2259</v>
      </c>
      <c r="P29" s="379">
        <v>2257</v>
      </c>
      <c r="Q29" s="379">
        <v>2299</v>
      </c>
      <c r="R29" s="386">
        <v>2356</v>
      </c>
      <c r="S29" s="399">
        <v>2255</v>
      </c>
      <c r="T29" s="386"/>
      <c r="U29" s="386"/>
      <c r="V29" s="118">
        <f>SUM(E29:U29)</f>
        <v>32971</v>
      </c>
      <c r="W29" s="56"/>
      <c r="X29" s="84">
        <f>SUM(E29:U29)/290</f>
        <v>113.69310344827586</v>
      </c>
      <c r="Y29" s="20"/>
      <c r="Z29" s="177"/>
      <c r="AA29" s="177"/>
      <c r="AB29" s="177"/>
      <c r="AC29" s="147"/>
      <c r="AD29" s="147"/>
      <c r="AE29" s="147"/>
      <c r="AF29" s="147"/>
    </row>
    <row r="30" spans="1:32" ht="19.2" thickBot="1">
      <c r="A30" s="147"/>
      <c r="B30" s="290">
        <v>2</v>
      </c>
      <c r="C30" s="251" t="s">
        <v>60</v>
      </c>
      <c r="D30" s="256"/>
      <c r="E30" s="278">
        <v>2162</v>
      </c>
      <c r="F30" s="271">
        <v>2191</v>
      </c>
      <c r="G30" s="271">
        <v>2209</v>
      </c>
      <c r="H30" s="271">
        <v>2204</v>
      </c>
      <c r="I30" s="271">
        <v>1039</v>
      </c>
      <c r="J30" s="271">
        <v>0</v>
      </c>
      <c r="K30" s="272">
        <v>0</v>
      </c>
      <c r="L30" s="272">
        <v>0</v>
      </c>
      <c r="M30" s="272">
        <v>0</v>
      </c>
      <c r="N30" s="272">
        <v>2180</v>
      </c>
      <c r="O30" s="280">
        <v>2314</v>
      </c>
      <c r="P30" s="390">
        <v>0</v>
      </c>
      <c r="Q30" s="390">
        <v>0</v>
      </c>
      <c r="R30" s="390">
        <v>2371</v>
      </c>
      <c r="S30" s="401">
        <v>2154</v>
      </c>
      <c r="T30" s="387"/>
      <c r="U30" s="387"/>
      <c r="V30" s="118">
        <f>SUM(E30:U30)</f>
        <v>18824</v>
      </c>
      <c r="W30" s="77"/>
      <c r="X30" s="84">
        <f>SUM(E30:U30)/170</f>
        <v>110.72941176470589</v>
      </c>
      <c r="Y30" s="20"/>
      <c r="Z30" s="177"/>
      <c r="AA30" s="177"/>
      <c r="AB30" s="177"/>
      <c r="AC30" s="147"/>
      <c r="AD30" s="147"/>
      <c r="AE30" s="147"/>
      <c r="AF30" s="147"/>
    </row>
    <row r="31" spans="1:32" ht="19.2" thickBot="1">
      <c r="A31" s="147"/>
      <c r="B31" s="290">
        <v>3</v>
      </c>
      <c r="C31" s="251" t="s">
        <v>38</v>
      </c>
      <c r="D31" s="256"/>
      <c r="E31" s="279">
        <v>2164</v>
      </c>
      <c r="F31" s="265">
        <v>2148</v>
      </c>
      <c r="G31" s="264">
        <v>0</v>
      </c>
      <c r="H31" s="264">
        <v>2111</v>
      </c>
      <c r="I31" s="264">
        <v>1077</v>
      </c>
      <c r="J31" s="264">
        <v>2202</v>
      </c>
      <c r="K31" s="264">
        <v>2083</v>
      </c>
      <c r="L31" s="263">
        <v>0</v>
      </c>
      <c r="M31" s="263">
        <v>2233</v>
      </c>
      <c r="N31" s="263">
        <v>1111</v>
      </c>
      <c r="O31" s="383">
        <v>0</v>
      </c>
      <c r="P31" s="383">
        <v>2342</v>
      </c>
      <c r="Q31" s="383">
        <v>0</v>
      </c>
      <c r="R31" s="383">
        <v>2186</v>
      </c>
      <c r="S31" s="405">
        <v>2183</v>
      </c>
      <c r="T31" s="387"/>
      <c r="U31" s="387"/>
      <c r="V31" s="118">
        <f>SUM(E31:U31)</f>
        <v>21840</v>
      </c>
      <c r="W31" s="58"/>
      <c r="X31" s="84">
        <f>SUM(E31:U31)/200</f>
        <v>109.2</v>
      </c>
      <c r="Y31" s="20"/>
      <c r="Z31" s="177"/>
      <c r="AA31" s="177"/>
      <c r="AB31" s="177"/>
      <c r="AC31" s="147"/>
      <c r="AD31" s="147"/>
      <c r="AE31" s="147"/>
      <c r="AF31" s="147"/>
    </row>
    <row r="32" spans="1:32" ht="19.2" thickBot="1">
      <c r="A32" s="147"/>
      <c r="B32" s="290">
        <v>4</v>
      </c>
      <c r="C32" s="251" t="s">
        <v>34</v>
      </c>
      <c r="D32" s="256"/>
      <c r="E32" s="278">
        <v>2041</v>
      </c>
      <c r="F32" s="264">
        <v>0</v>
      </c>
      <c r="G32" s="280">
        <v>2068</v>
      </c>
      <c r="H32" s="272">
        <v>2141</v>
      </c>
      <c r="I32" s="272">
        <v>1084</v>
      </c>
      <c r="J32" s="264">
        <v>2139</v>
      </c>
      <c r="K32" s="264">
        <v>2156</v>
      </c>
      <c r="L32" s="263">
        <v>2116</v>
      </c>
      <c r="M32" s="263">
        <v>0</v>
      </c>
      <c r="N32" s="263">
        <v>2045</v>
      </c>
      <c r="O32" s="383">
        <v>0</v>
      </c>
      <c r="P32" s="280">
        <v>2092</v>
      </c>
      <c r="Q32" s="383">
        <v>0</v>
      </c>
      <c r="R32" s="383">
        <v>2153</v>
      </c>
      <c r="S32" s="405">
        <v>2238</v>
      </c>
      <c r="T32" s="387"/>
      <c r="U32" s="387"/>
      <c r="V32" s="118">
        <f>SUM(E32:U32)</f>
        <v>22273</v>
      </c>
      <c r="W32" s="147"/>
      <c r="X32" s="84">
        <f>SUM(E32:U32)/210</f>
        <v>106.06190476190476</v>
      </c>
      <c r="Y32" s="20"/>
      <c r="Z32" s="178"/>
      <c r="AA32" s="178"/>
      <c r="AB32" s="178"/>
      <c r="AC32" s="147"/>
      <c r="AD32" s="147"/>
      <c r="AE32" s="147"/>
      <c r="AF32" s="147"/>
    </row>
    <row r="33" spans="1:32" ht="19.2" thickBot="1">
      <c r="A33" s="147"/>
      <c r="B33" s="290">
        <v>5</v>
      </c>
      <c r="C33" s="255" t="s">
        <v>69</v>
      </c>
      <c r="D33" s="258"/>
      <c r="E33" s="279">
        <v>2150</v>
      </c>
      <c r="F33" s="265">
        <v>2147</v>
      </c>
      <c r="G33" s="264">
        <v>1973</v>
      </c>
      <c r="H33" s="264">
        <v>2129</v>
      </c>
      <c r="I33" s="264">
        <v>1058</v>
      </c>
      <c r="J33" s="264">
        <v>2135</v>
      </c>
      <c r="K33" s="264">
        <v>2173</v>
      </c>
      <c r="L33" s="264">
        <v>2105</v>
      </c>
      <c r="M33" s="265">
        <v>2114</v>
      </c>
      <c r="N33" s="265">
        <v>2007</v>
      </c>
      <c r="O33" s="378">
        <v>2129</v>
      </c>
      <c r="P33" s="378">
        <v>2158</v>
      </c>
      <c r="Q33" s="378">
        <v>2174</v>
      </c>
      <c r="R33" s="387">
        <v>2192</v>
      </c>
      <c r="S33" s="400">
        <v>2069</v>
      </c>
      <c r="T33" s="387"/>
      <c r="U33" s="387"/>
      <c r="V33" s="118">
        <f>SUM(E33:U33)</f>
        <v>30713</v>
      </c>
      <c r="W33" s="44"/>
      <c r="X33" s="84">
        <f>SUM(E33:U33)/290</f>
        <v>105.90689655172413</v>
      </c>
      <c r="Y33" s="20"/>
      <c r="Z33" s="669"/>
      <c r="AA33" s="669"/>
      <c r="AB33" s="669"/>
      <c r="AC33" s="147"/>
      <c r="AD33" s="147"/>
      <c r="AE33" s="147"/>
      <c r="AF33" s="147"/>
    </row>
    <row r="34" spans="1:32" ht="19.2" thickBot="1">
      <c r="A34" s="147"/>
      <c r="B34" s="290">
        <v>6</v>
      </c>
      <c r="C34" s="251" t="s">
        <v>36</v>
      </c>
      <c r="D34" s="256"/>
      <c r="E34" s="278">
        <v>2121</v>
      </c>
      <c r="F34" s="264">
        <v>2033</v>
      </c>
      <c r="G34" s="272">
        <v>2170</v>
      </c>
      <c r="H34" s="272">
        <v>2208</v>
      </c>
      <c r="I34" s="280">
        <v>1027</v>
      </c>
      <c r="J34" s="264">
        <v>2128</v>
      </c>
      <c r="K34" s="264">
        <v>2039</v>
      </c>
      <c r="L34" s="263">
        <v>2123</v>
      </c>
      <c r="M34" s="263">
        <v>2081</v>
      </c>
      <c r="N34" s="263">
        <v>2091</v>
      </c>
      <c r="O34" s="383">
        <v>2048</v>
      </c>
      <c r="P34" s="280">
        <v>2147</v>
      </c>
      <c r="Q34" s="383">
        <v>2038</v>
      </c>
      <c r="R34" s="383">
        <v>2115</v>
      </c>
      <c r="S34" s="405">
        <v>2138</v>
      </c>
      <c r="T34" s="387"/>
      <c r="U34" s="387"/>
      <c r="V34" s="118">
        <f>SUM(E34:U34)</f>
        <v>30507</v>
      </c>
      <c r="W34" s="147"/>
      <c r="X34" s="84">
        <f>SUM(E34:U34)/290</f>
        <v>105.19655172413793</v>
      </c>
      <c r="Y34" s="20"/>
      <c r="Z34" s="177"/>
      <c r="AA34" s="177"/>
      <c r="AB34" s="177"/>
      <c r="AC34" s="147"/>
      <c r="AD34" s="147"/>
      <c r="AE34" s="147"/>
      <c r="AF34" s="147"/>
    </row>
    <row r="35" spans="1:32" ht="19.2" thickBot="1">
      <c r="A35" s="147"/>
      <c r="B35" s="290">
        <v>7</v>
      </c>
      <c r="C35" s="251" t="s">
        <v>41</v>
      </c>
      <c r="D35" s="256"/>
      <c r="E35" s="279">
        <v>2126</v>
      </c>
      <c r="F35" s="265">
        <v>2134</v>
      </c>
      <c r="G35" s="264">
        <v>1998</v>
      </c>
      <c r="H35" s="264">
        <v>2151</v>
      </c>
      <c r="I35" s="264">
        <v>988</v>
      </c>
      <c r="J35" s="264">
        <v>2047</v>
      </c>
      <c r="K35" s="264">
        <v>2063</v>
      </c>
      <c r="L35" s="263">
        <v>2130</v>
      </c>
      <c r="M35" s="263">
        <v>2062</v>
      </c>
      <c r="N35" s="263">
        <v>2171</v>
      </c>
      <c r="O35" s="383">
        <v>2158</v>
      </c>
      <c r="P35" s="383">
        <v>2141</v>
      </c>
      <c r="Q35" s="383">
        <v>2098</v>
      </c>
      <c r="R35" s="383">
        <v>2046</v>
      </c>
      <c r="S35" s="405">
        <v>2177</v>
      </c>
      <c r="T35" s="387"/>
      <c r="U35" s="387"/>
      <c r="V35" s="118">
        <f>SUM(E35:U35)</f>
        <v>30490</v>
      </c>
      <c r="W35" s="58"/>
      <c r="X35" s="84">
        <f>SUM(E35:U35)/290</f>
        <v>105.13793103448276</v>
      </c>
      <c r="Y35" s="20"/>
      <c r="Z35" s="177"/>
      <c r="AA35" s="177"/>
      <c r="AB35" s="177"/>
      <c r="AC35" s="147"/>
      <c r="AD35" s="147"/>
      <c r="AE35" s="147"/>
      <c r="AF35" s="147"/>
    </row>
    <row r="36" spans="1:32" ht="18.600000000000001">
      <c r="A36" s="147"/>
      <c r="B36" s="290">
        <v>8</v>
      </c>
      <c r="C36" s="251" t="s">
        <v>71</v>
      </c>
      <c r="D36" s="256"/>
      <c r="E36" s="719">
        <v>1942</v>
      </c>
      <c r="F36" s="720">
        <v>1841</v>
      </c>
      <c r="G36" s="720">
        <v>0</v>
      </c>
      <c r="H36" s="720">
        <v>1865</v>
      </c>
      <c r="I36" s="720">
        <v>972</v>
      </c>
      <c r="J36" s="720">
        <v>1879</v>
      </c>
      <c r="K36" s="721">
        <v>1821</v>
      </c>
      <c r="L36" s="721">
        <v>1942</v>
      </c>
      <c r="M36" s="721">
        <v>0</v>
      </c>
      <c r="N36" s="721">
        <v>1964</v>
      </c>
      <c r="O36" s="722">
        <v>1955</v>
      </c>
      <c r="P36" s="723">
        <v>1889</v>
      </c>
      <c r="Q36" s="723">
        <v>0</v>
      </c>
      <c r="R36" s="723">
        <v>2049</v>
      </c>
      <c r="S36" s="724">
        <v>2018</v>
      </c>
      <c r="T36" s="388"/>
      <c r="U36" s="388"/>
      <c r="V36" s="118">
        <f>SUM(E36:U36)</f>
        <v>22137</v>
      </c>
      <c r="W36" s="77"/>
      <c r="X36" s="84">
        <f>SUM(E36:U36)/230</f>
        <v>96.247826086956522</v>
      </c>
      <c r="Y36" s="20"/>
      <c r="Z36" s="662"/>
      <c r="AA36" s="662"/>
      <c r="AB36" s="662"/>
      <c r="AC36" s="147"/>
      <c r="AD36" s="147"/>
      <c r="AE36" s="147"/>
      <c r="AF36" s="147"/>
    </row>
    <row r="37" spans="1:32" ht="18.600000000000001">
      <c r="A37" s="147"/>
      <c r="B37" s="290">
        <v>9</v>
      </c>
      <c r="C37" s="251" t="s">
        <v>37</v>
      </c>
      <c r="D37" s="252"/>
      <c r="E37" s="265">
        <v>2019</v>
      </c>
      <c r="F37" s="264">
        <v>1951</v>
      </c>
      <c r="G37" s="264">
        <v>1928</v>
      </c>
      <c r="H37" s="264">
        <v>1899</v>
      </c>
      <c r="I37" s="264">
        <v>860</v>
      </c>
      <c r="J37" s="264">
        <v>1991</v>
      </c>
      <c r="K37" s="264">
        <v>1935</v>
      </c>
      <c r="L37" s="264">
        <v>1978</v>
      </c>
      <c r="M37" s="265">
        <v>1814</v>
      </c>
      <c r="N37" s="265">
        <v>1827</v>
      </c>
      <c r="O37" s="378">
        <v>1963</v>
      </c>
      <c r="P37" s="378">
        <v>1917</v>
      </c>
      <c r="Q37" s="378">
        <v>2016</v>
      </c>
      <c r="R37" s="387">
        <v>1931</v>
      </c>
      <c r="S37" s="387">
        <v>875</v>
      </c>
      <c r="T37" s="387"/>
      <c r="U37" s="387"/>
      <c r="V37" s="370">
        <f>SUM(E37:U37)</f>
        <v>26904</v>
      </c>
      <c r="W37" s="725"/>
      <c r="X37" s="371">
        <f>SUM(E37:U37)/280</f>
        <v>96.085714285714289</v>
      </c>
      <c r="Y37" s="20"/>
      <c r="Z37" s="152"/>
      <c r="AA37" s="152"/>
      <c r="AB37" s="152"/>
      <c r="AC37" s="147"/>
      <c r="AD37" s="147"/>
      <c r="AE37" s="147"/>
      <c r="AF37" s="147"/>
    </row>
    <row r="38" spans="1:32" ht="19.5" customHeight="1" thickBot="1">
      <c r="A38" s="147"/>
      <c r="B38" s="290">
        <v>10</v>
      </c>
      <c r="C38" s="254" t="s">
        <v>88</v>
      </c>
      <c r="D38" s="385"/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1989</v>
      </c>
      <c r="N38" s="376">
        <v>1851</v>
      </c>
      <c r="O38" s="384">
        <v>1793</v>
      </c>
      <c r="P38" s="393">
        <v>0</v>
      </c>
      <c r="Q38" s="393">
        <v>1923</v>
      </c>
      <c r="R38" s="393">
        <v>1959</v>
      </c>
      <c r="S38" s="393">
        <v>0</v>
      </c>
      <c r="T38" s="406"/>
      <c r="U38" s="406"/>
      <c r="V38" s="374">
        <f>SUM(E38:U38)</f>
        <v>9515</v>
      </c>
      <c r="W38" s="373"/>
      <c r="X38" s="375">
        <f>SUM(E38:U38)/100</f>
        <v>95.15</v>
      </c>
      <c r="Y38" s="20"/>
      <c r="Z38" s="662"/>
      <c r="AA38" s="662"/>
      <c r="AB38" s="662"/>
      <c r="AC38" s="147"/>
      <c r="AD38" s="147"/>
      <c r="AE38" s="147"/>
      <c r="AF38" s="147"/>
    </row>
    <row r="39" spans="1:32" ht="19.5" customHeight="1" thickBot="1">
      <c r="A39" s="14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20"/>
      <c r="Z39" s="662"/>
      <c r="AA39" s="662"/>
      <c r="AB39" s="662"/>
      <c r="AC39" s="147"/>
      <c r="AD39" s="147"/>
      <c r="AE39" s="147"/>
      <c r="AF39" s="147"/>
    </row>
    <row r="40" spans="1:32" ht="22.2" thickBot="1">
      <c r="A40" s="147"/>
      <c r="B40" s="290"/>
      <c r="C40" s="317" t="s">
        <v>84</v>
      </c>
      <c r="D40" s="116"/>
      <c r="E40" s="117">
        <v>44805</v>
      </c>
      <c r="F40" s="107">
        <v>44819</v>
      </c>
      <c r="G40" s="107">
        <v>44833</v>
      </c>
      <c r="H40" s="107">
        <v>44847</v>
      </c>
      <c r="I40" s="107">
        <v>44861</v>
      </c>
      <c r="J40" s="107">
        <v>44875</v>
      </c>
      <c r="K40" s="108">
        <v>44889</v>
      </c>
      <c r="L40" s="109">
        <v>44903</v>
      </c>
      <c r="M40" s="109">
        <v>44931</v>
      </c>
      <c r="N40" s="109">
        <v>44945</v>
      </c>
      <c r="O40" s="109">
        <v>44959</v>
      </c>
      <c r="P40" s="109">
        <v>44972</v>
      </c>
      <c r="Q40" s="109">
        <v>44987</v>
      </c>
      <c r="R40" s="107">
        <v>45001</v>
      </c>
      <c r="S40" s="107">
        <v>45015</v>
      </c>
      <c r="T40" s="111"/>
      <c r="U40" s="111"/>
      <c r="V40" s="281" t="s">
        <v>14</v>
      </c>
      <c r="W40" s="114"/>
      <c r="X40" s="115" t="s">
        <v>15</v>
      </c>
      <c r="Y40" s="20"/>
      <c r="Z40" s="152"/>
      <c r="AA40" s="152"/>
      <c r="AB40" s="152"/>
      <c r="AC40" s="147"/>
      <c r="AD40" s="147"/>
      <c r="AE40" s="147"/>
      <c r="AF40" s="147"/>
    </row>
    <row r="41" spans="1:32" ht="19.2" thickBot="1">
      <c r="A41" s="147"/>
      <c r="B41" s="290">
        <v>1</v>
      </c>
      <c r="C41" s="254" t="s">
        <v>83</v>
      </c>
      <c r="D41" s="257"/>
      <c r="E41" s="332"/>
      <c r="F41" s="333"/>
      <c r="G41" s="334"/>
      <c r="H41" s="334"/>
      <c r="I41" s="334"/>
      <c r="J41" s="334"/>
      <c r="K41" s="334">
        <v>2082</v>
      </c>
      <c r="L41" s="334">
        <v>1024</v>
      </c>
      <c r="M41" s="333"/>
      <c r="N41" s="333">
        <v>2067</v>
      </c>
      <c r="O41" s="397">
        <v>1091</v>
      </c>
      <c r="P41" s="397"/>
      <c r="Q41" s="397">
        <v>1004</v>
      </c>
      <c r="R41" s="398">
        <v>0</v>
      </c>
      <c r="S41" s="717">
        <v>0</v>
      </c>
      <c r="T41" s="335"/>
      <c r="U41" s="335"/>
      <c r="V41" s="126">
        <f t="shared" ref="V41" si="1">SUM(E41:U41)</f>
        <v>7268</v>
      </c>
      <c r="W41" s="129"/>
      <c r="X41" s="128">
        <f>SUM(E41:U41)/70</f>
        <v>103.82857142857142</v>
      </c>
      <c r="Y41" s="20"/>
      <c r="Z41" s="152"/>
      <c r="AA41" s="152"/>
      <c r="AB41" s="152"/>
      <c r="AC41" s="147"/>
      <c r="AD41" s="147"/>
      <c r="AE41" s="147"/>
      <c r="AF41" s="147"/>
    </row>
    <row r="42" spans="1:32" ht="18.600000000000001">
      <c r="A42" s="147"/>
      <c r="B42" s="11"/>
      <c r="C42" s="1"/>
      <c r="D42" s="1"/>
      <c r="E42" s="32"/>
      <c r="F42" s="21"/>
      <c r="G42" s="21"/>
      <c r="H42" s="21"/>
      <c r="I42" s="21"/>
      <c r="J42" s="21"/>
      <c r="K42" s="22"/>
      <c r="L42" s="22"/>
      <c r="M42" s="22"/>
      <c r="N42" s="22"/>
      <c r="O42" s="23"/>
      <c r="P42" s="24"/>
      <c r="Q42" s="24"/>
      <c r="R42" s="24"/>
      <c r="S42" s="24"/>
      <c r="T42" s="24"/>
      <c r="U42" s="24"/>
      <c r="V42" s="25"/>
      <c r="W42" s="24"/>
      <c r="X42" s="27"/>
      <c r="Y42" s="20"/>
      <c r="Z42" s="152"/>
      <c r="AA42" s="152"/>
      <c r="AB42" s="152"/>
      <c r="AC42" s="147"/>
      <c r="AD42" s="147"/>
      <c r="AE42" s="147"/>
      <c r="AF42" s="147"/>
    </row>
    <row r="43" spans="1:32" ht="21.6">
      <c r="B43" s="74"/>
      <c r="C43" s="165"/>
      <c r="D43" s="165"/>
      <c r="E43" s="165"/>
      <c r="F43" s="75"/>
      <c r="G43" s="179"/>
      <c r="H43" s="179"/>
      <c r="I43" s="179"/>
      <c r="J43" s="179"/>
      <c r="K43" s="179"/>
      <c r="L43" s="179"/>
      <c r="M43" s="180"/>
      <c r="N43" s="180"/>
      <c r="O43" s="181"/>
      <c r="P43" s="181"/>
      <c r="Q43" s="182"/>
      <c r="R43" s="183"/>
      <c r="S43" s="183"/>
      <c r="T43" s="184"/>
      <c r="U43" s="664"/>
      <c r="V43" s="664"/>
      <c r="W43" s="664"/>
      <c r="X43" s="169"/>
      <c r="Y43" s="185"/>
      <c r="Z43" s="152"/>
      <c r="AA43" s="152"/>
      <c r="AB43" s="152"/>
      <c r="AC43" s="147"/>
      <c r="AD43" s="147"/>
      <c r="AE43" s="147"/>
      <c r="AF43" s="147"/>
    </row>
    <row r="44" spans="1:32" ht="18.600000000000001">
      <c r="B44" s="74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86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85"/>
      <c r="Z44" s="662"/>
      <c r="AA44" s="662"/>
      <c r="AB44" s="662"/>
      <c r="AC44" s="147"/>
      <c r="AD44" s="147"/>
      <c r="AE44" s="147"/>
      <c r="AF44" s="147"/>
    </row>
    <row r="45" spans="1:32" ht="18.600000000000001">
      <c r="B45" s="74"/>
      <c r="C45" s="86"/>
      <c r="D45" s="86"/>
      <c r="E45" s="86"/>
      <c r="F45" s="75"/>
      <c r="G45" s="187"/>
      <c r="H45" s="188"/>
      <c r="I45" s="188"/>
      <c r="J45" s="188"/>
      <c r="K45" s="188"/>
      <c r="L45" s="188"/>
      <c r="M45" s="189"/>
      <c r="N45" s="189"/>
      <c r="O45" s="189"/>
      <c r="P45" s="189"/>
      <c r="Q45" s="190"/>
      <c r="R45" s="77"/>
      <c r="S45" s="77"/>
      <c r="T45" s="77"/>
      <c r="U45" s="77"/>
      <c r="V45" s="191"/>
      <c r="W45" s="77"/>
      <c r="X45" s="192"/>
      <c r="Y45" s="185"/>
      <c r="Z45" s="152"/>
      <c r="AA45" s="152"/>
      <c r="AB45" s="152"/>
      <c r="AC45" s="147"/>
      <c r="AD45" s="147"/>
      <c r="AE45" s="147"/>
      <c r="AF45" s="147"/>
    </row>
    <row r="46" spans="1:32" ht="18.600000000000001">
      <c r="B46" s="74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85"/>
      <c r="Z46" s="152"/>
      <c r="AA46" s="152"/>
      <c r="AB46" s="152"/>
      <c r="AC46" s="147"/>
      <c r="AD46" s="147"/>
      <c r="AE46" s="147"/>
      <c r="AF46" s="147"/>
    </row>
    <row r="47" spans="1:32" ht="18.600000000000001">
      <c r="B47" s="152"/>
      <c r="C47" s="86"/>
      <c r="D47" s="86"/>
      <c r="E47" s="86"/>
      <c r="F47" s="75"/>
      <c r="G47" s="187"/>
      <c r="H47" s="188"/>
      <c r="I47" s="188"/>
      <c r="J47" s="188"/>
      <c r="K47" s="188"/>
      <c r="L47" s="188"/>
      <c r="M47" s="189"/>
      <c r="N47" s="189"/>
      <c r="O47" s="189"/>
      <c r="P47" s="189"/>
      <c r="Q47" s="190"/>
      <c r="R47" s="77"/>
      <c r="S47" s="77"/>
      <c r="T47" s="77"/>
      <c r="U47" s="77"/>
      <c r="V47" s="191"/>
      <c r="W47" s="77"/>
      <c r="X47" s="192"/>
      <c r="Y47" s="185"/>
      <c r="Z47" s="662"/>
      <c r="AA47" s="662"/>
      <c r="AB47" s="662"/>
      <c r="AC47" s="147"/>
      <c r="AD47" s="147"/>
      <c r="AE47" s="147"/>
      <c r="AF47" s="147"/>
    </row>
    <row r="48" spans="1:32" ht="18.600000000000001">
      <c r="B48" s="152"/>
      <c r="C48" s="86"/>
      <c r="D48" s="86"/>
      <c r="E48" s="86"/>
      <c r="F48" s="75"/>
      <c r="G48" s="187"/>
      <c r="H48" s="188"/>
      <c r="I48" s="188"/>
      <c r="J48" s="188"/>
      <c r="K48" s="188"/>
      <c r="L48" s="188"/>
      <c r="M48" s="189"/>
      <c r="N48" s="189"/>
      <c r="O48" s="189"/>
      <c r="P48" s="189"/>
      <c r="Q48" s="190"/>
      <c r="R48" s="77"/>
      <c r="S48" s="77"/>
      <c r="T48" s="77"/>
      <c r="U48" s="77"/>
      <c r="V48" s="191"/>
      <c r="W48" s="77"/>
      <c r="X48" s="192"/>
      <c r="Y48" s="185"/>
      <c r="Z48" s="177"/>
      <c r="AA48" s="177"/>
      <c r="AB48" s="177"/>
      <c r="AC48" s="147"/>
      <c r="AD48" s="147"/>
      <c r="AE48" s="147"/>
      <c r="AF48" s="147"/>
    </row>
    <row r="49" spans="2:32" ht="18.600000000000001">
      <c r="B49" s="152"/>
      <c r="C49" s="86"/>
      <c r="D49" s="86"/>
      <c r="E49" s="86"/>
      <c r="F49" s="75"/>
      <c r="G49" s="187"/>
      <c r="H49" s="188"/>
      <c r="I49" s="188"/>
      <c r="J49" s="188"/>
      <c r="K49" s="188"/>
      <c r="L49" s="188"/>
      <c r="M49" s="189"/>
      <c r="N49" s="189"/>
      <c r="O49" s="189"/>
      <c r="P49" s="189"/>
      <c r="Q49" s="190"/>
      <c r="R49" s="77"/>
      <c r="S49" s="77"/>
      <c r="T49" s="77"/>
      <c r="U49" s="77"/>
      <c r="V49" s="191"/>
      <c r="W49" s="77"/>
      <c r="X49" s="192"/>
      <c r="Y49" s="185"/>
      <c r="Z49" s="147"/>
      <c r="AA49" s="147"/>
      <c r="AB49" s="147"/>
      <c r="AC49" s="147"/>
      <c r="AD49" s="147"/>
      <c r="AE49" s="147"/>
      <c r="AF49" s="147"/>
    </row>
    <row r="50" spans="2:32" ht="18.600000000000001">
      <c r="B50" s="152"/>
      <c r="C50" s="86"/>
      <c r="D50" s="86"/>
      <c r="E50" s="86"/>
      <c r="F50" s="75"/>
      <c r="G50" s="187"/>
      <c r="H50" s="188"/>
      <c r="I50" s="188"/>
      <c r="J50" s="188"/>
      <c r="K50" s="188"/>
      <c r="L50" s="188"/>
      <c r="M50" s="189"/>
      <c r="N50" s="189"/>
      <c r="O50" s="189"/>
      <c r="P50" s="189"/>
      <c r="Q50" s="190"/>
      <c r="R50" s="77"/>
      <c r="S50" s="77"/>
      <c r="T50" s="77"/>
      <c r="U50" s="77"/>
      <c r="V50" s="191"/>
      <c r="W50" s="77"/>
      <c r="X50" s="192"/>
      <c r="Y50" s="185"/>
      <c r="Z50" s="147"/>
      <c r="AA50" s="147"/>
      <c r="AB50" s="147"/>
      <c r="AC50" s="147"/>
      <c r="AD50" s="147"/>
      <c r="AE50" s="147"/>
      <c r="AF50" s="147"/>
    </row>
    <row r="51" spans="2:32" ht="18.600000000000001">
      <c r="B51" s="152"/>
      <c r="C51" s="86"/>
      <c r="D51" s="86"/>
      <c r="E51" s="86"/>
      <c r="F51" s="75"/>
      <c r="G51" s="187"/>
      <c r="H51" s="188"/>
      <c r="I51" s="188"/>
      <c r="J51" s="188"/>
      <c r="K51" s="188"/>
      <c r="L51" s="188"/>
      <c r="M51" s="189"/>
      <c r="N51" s="189"/>
      <c r="O51" s="189"/>
      <c r="P51" s="189"/>
      <c r="Q51" s="190"/>
      <c r="R51" s="77"/>
      <c r="S51" s="77"/>
      <c r="T51" s="77"/>
      <c r="U51" s="77"/>
      <c r="V51" s="191"/>
      <c r="W51" s="77"/>
      <c r="X51" s="192"/>
      <c r="Y51" s="193"/>
      <c r="Z51" s="147"/>
      <c r="AA51" s="147"/>
      <c r="AB51" s="147"/>
      <c r="AC51" s="147"/>
      <c r="AD51" s="147"/>
      <c r="AE51" s="147"/>
      <c r="AF51" s="147"/>
    </row>
    <row r="52" spans="2:32" ht="2.25" customHeight="1">
      <c r="B52" s="152"/>
      <c r="C52" s="75"/>
      <c r="D52" s="75"/>
      <c r="E52" s="75"/>
      <c r="F52" s="75"/>
      <c r="G52" s="188"/>
      <c r="H52" s="188"/>
      <c r="I52" s="188"/>
      <c r="J52" s="188"/>
      <c r="K52" s="188"/>
      <c r="L52" s="189"/>
      <c r="M52" s="189"/>
      <c r="N52" s="189"/>
      <c r="O52" s="189"/>
      <c r="P52" s="189"/>
      <c r="Q52" s="77"/>
      <c r="R52" s="77"/>
      <c r="S52" s="77"/>
      <c r="T52" s="77"/>
      <c r="U52" s="192"/>
      <c r="V52" s="191"/>
      <c r="W52" s="192"/>
      <c r="X52" s="192"/>
      <c r="Y52" s="193"/>
      <c r="Z52" s="147"/>
      <c r="AA52" s="147"/>
      <c r="AB52" s="147"/>
      <c r="AC52" s="147"/>
      <c r="AD52" s="147"/>
      <c r="AE52" s="147"/>
      <c r="AF52" s="147"/>
    </row>
    <row r="53" spans="2:32"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94"/>
      <c r="Z53" s="147"/>
      <c r="AA53" s="147"/>
      <c r="AB53" s="147"/>
      <c r="AC53" s="147"/>
      <c r="AD53" s="147"/>
      <c r="AE53" s="147"/>
      <c r="AF53" s="147"/>
    </row>
    <row r="54" spans="2:32"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</row>
    <row r="55" spans="2:32"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</row>
    <row r="56" spans="2:32"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</row>
    <row r="57" spans="2:32"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</row>
    <row r="58" spans="2:32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</row>
    <row r="59" spans="2:32"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</row>
    <row r="60" spans="2:32"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</row>
    <row r="61" spans="2:32"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</row>
    <row r="62" spans="2:32"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</row>
    <row r="63" spans="2:32"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</row>
    <row r="64" spans="2:32"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</row>
    <row r="65" spans="2:32"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</row>
    <row r="66" spans="2:32"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</row>
    <row r="67" spans="2:32"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</row>
    <row r="68" spans="2:32"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</row>
    <row r="69" spans="2:32"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</row>
    <row r="70" spans="2:32"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</row>
    <row r="71" spans="2:32"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</row>
    <row r="72" spans="2:32"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</row>
    <row r="73" spans="2:32"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</row>
    <row r="74" spans="2:32"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</row>
    <row r="75" spans="2:32"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</row>
    <row r="76" spans="2:32"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</row>
    <row r="77" spans="2:32"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</row>
    <row r="78" spans="2:32"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</row>
    <row r="79" spans="2:32"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</row>
    <row r="80" spans="2:32"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</row>
    <row r="81" spans="2:32"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</row>
    <row r="82" spans="2:32"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</row>
    <row r="83" spans="2:32"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</row>
    <row r="84" spans="2:32"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</row>
    <row r="85" spans="2:32"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</row>
    <row r="86" spans="2:32"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</row>
    <row r="87" spans="2:32"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</row>
    <row r="88" spans="2:32"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</row>
    <row r="89" spans="2:32"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</row>
    <row r="90" spans="2:32"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</row>
    <row r="91" spans="2:32"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</row>
    <row r="92" spans="2:32"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</row>
  </sheetData>
  <sortState xmlns:xlrd2="http://schemas.microsoft.com/office/spreadsheetml/2017/richdata2" ref="C29:X38">
    <sortCondition descending="1" ref="X29:X38"/>
  </sortState>
  <mergeCells count="13">
    <mergeCell ref="Z36:AB36"/>
    <mergeCell ref="Z44:AB44"/>
    <mergeCell ref="Z47:AB47"/>
    <mergeCell ref="G1:H1"/>
    <mergeCell ref="Z39:AB39"/>
    <mergeCell ref="U43:W43"/>
    <mergeCell ref="G14:H14"/>
    <mergeCell ref="G27:H27"/>
    <mergeCell ref="U1:W1"/>
    <mergeCell ref="Z38:AB38"/>
    <mergeCell ref="Z23:AB23"/>
    <mergeCell ref="Z24:AB24"/>
    <mergeCell ref="Z33:AB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AED9-EFD0-46BA-B32F-DB572BCFA309}">
  <dimension ref="A1:AC67"/>
  <sheetViews>
    <sheetView workbookViewId="0">
      <selection activeCell="U12" sqref="U12"/>
    </sheetView>
  </sheetViews>
  <sheetFormatPr defaultRowHeight="14.4"/>
  <cols>
    <col min="1" max="1" width="6.6640625" customWidth="1"/>
    <col min="9" max="9" width="22.88671875" customWidth="1"/>
  </cols>
  <sheetData>
    <row r="1" spans="1:29" ht="15" thickBot="1">
      <c r="A1" s="147"/>
      <c r="B1" s="147"/>
      <c r="C1" s="147"/>
      <c r="D1" s="147"/>
      <c r="E1" s="147"/>
      <c r="F1" s="14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</row>
    <row r="2" spans="1:29" ht="30">
      <c r="A2" s="147"/>
      <c r="B2" s="147"/>
      <c r="C2" s="147"/>
      <c r="D2" s="147"/>
      <c r="E2" s="147"/>
      <c r="F2" s="147"/>
      <c r="G2" s="1"/>
      <c r="H2" s="670" t="s">
        <v>19</v>
      </c>
      <c r="I2" s="671"/>
      <c r="J2" s="671"/>
      <c r="K2" s="671"/>
      <c r="L2" s="671"/>
      <c r="M2" s="671"/>
      <c r="N2" s="671"/>
      <c r="O2" s="671"/>
      <c r="P2" s="671"/>
      <c r="Q2" s="672"/>
      <c r="R2" s="1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29" ht="19.2" thickBot="1">
      <c r="A3" s="147"/>
      <c r="B3" s="147"/>
      <c r="C3" s="147"/>
      <c r="D3" s="147"/>
      <c r="E3" s="147"/>
      <c r="F3" s="147"/>
      <c r="G3" s="1"/>
      <c r="H3" s="203"/>
      <c r="I3" s="705"/>
      <c r="J3" s="705"/>
      <c r="K3" s="705"/>
      <c r="L3" s="705"/>
      <c r="M3" s="204"/>
      <c r="N3" s="204"/>
      <c r="O3" s="204"/>
      <c r="P3" s="204"/>
      <c r="Q3" s="205"/>
      <c r="R3" s="1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</row>
    <row r="4" spans="1:29" ht="19.8" thickTop="1" thickBot="1">
      <c r="A4" s="147"/>
      <c r="B4" s="147"/>
      <c r="C4" s="147"/>
      <c r="D4" s="147"/>
      <c r="E4" s="147"/>
      <c r="F4" s="147"/>
      <c r="G4" s="1"/>
      <c r="H4" s="206"/>
      <c r="I4" s="147"/>
      <c r="J4" s="289" t="s">
        <v>20</v>
      </c>
      <c r="K4" s="312">
        <f>SUM(J6:J42)</f>
        <v>7</v>
      </c>
      <c r="L4" s="289" t="s">
        <v>20</v>
      </c>
      <c r="M4" s="313">
        <f>SUM(L6:L42)</f>
        <v>10</v>
      </c>
      <c r="N4" s="289" t="s">
        <v>20</v>
      </c>
      <c r="O4" s="312">
        <f>SUM(N6:N42)</f>
        <v>181</v>
      </c>
      <c r="P4" s="289" t="s">
        <v>20</v>
      </c>
      <c r="Q4" s="314">
        <f>SUM(P6:P42)</f>
        <v>1987</v>
      </c>
      <c r="R4" s="60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</row>
    <row r="5" spans="1:29" ht="22.2" thickTop="1" thickBot="1">
      <c r="A5" s="147"/>
      <c r="B5" s="147"/>
      <c r="C5" s="147"/>
      <c r="D5" s="147"/>
      <c r="E5" s="147"/>
      <c r="F5" s="147"/>
      <c r="G5" s="59" t="s">
        <v>21</v>
      </c>
      <c r="H5" s="708" t="s">
        <v>22</v>
      </c>
      <c r="I5" s="709"/>
      <c r="J5" s="706" t="s">
        <v>48</v>
      </c>
      <c r="K5" s="706"/>
      <c r="L5" s="706" t="s">
        <v>50</v>
      </c>
      <c r="M5" s="706"/>
      <c r="N5" s="706" t="s">
        <v>49</v>
      </c>
      <c r="O5" s="706"/>
      <c r="P5" s="706" t="s">
        <v>51</v>
      </c>
      <c r="Q5" s="707"/>
      <c r="R5" s="1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</row>
    <row r="6" spans="1:29" ht="18.600000000000001">
      <c r="A6" s="147"/>
      <c r="B6" s="147"/>
      <c r="C6" s="147"/>
      <c r="D6" s="147"/>
      <c r="E6" s="147"/>
      <c r="F6" s="147"/>
      <c r="G6" s="8">
        <v>1</v>
      </c>
      <c r="H6" s="710" t="s">
        <v>25</v>
      </c>
      <c r="I6" s="711" t="s">
        <v>25</v>
      </c>
      <c r="J6" s="702">
        <v>2</v>
      </c>
      <c r="K6" s="702">
        <v>2</v>
      </c>
      <c r="L6" s="702">
        <v>3</v>
      </c>
      <c r="M6" s="702">
        <v>3</v>
      </c>
      <c r="N6" s="702">
        <v>27</v>
      </c>
      <c r="O6" s="702">
        <v>27</v>
      </c>
      <c r="P6" s="703">
        <v>208</v>
      </c>
      <c r="Q6" s="704">
        <v>208</v>
      </c>
      <c r="R6" s="9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</row>
    <row r="7" spans="1:29" ht="18.600000000000001">
      <c r="A7" s="147"/>
      <c r="B7" s="147"/>
      <c r="C7" s="147"/>
      <c r="D7" s="147"/>
      <c r="E7" s="147"/>
      <c r="F7" s="147"/>
      <c r="G7" s="8">
        <v>2</v>
      </c>
      <c r="H7" s="694" t="s">
        <v>57</v>
      </c>
      <c r="I7" s="695" t="s">
        <v>57</v>
      </c>
      <c r="J7" s="681">
        <v>2</v>
      </c>
      <c r="K7" s="681">
        <v>2</v>
      </c>
      <c r="L7" s="681">
        <v>1</v>
      </c>
      <c r="M7" s="681">
        <v>1</v>
      </c>
      <c r="N7" s="681">
        <v>31</v>
      </c>
      <c r="O7" s="681">
        <v>31</v>
      </c>
      <c r="P7" s="427">
        <v>182</v>
      </c>
      <c r="Q7" s="686">
        <v>182</v>
      </c>
      <c r="R7" s="9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</row>
    <row r="8" spans="1:29" ht="18.600000000000001">
      <c r="A8" s="147"/>
      <c r="B8" s="147"/>
      <c r="C8" s="147"/>
      <c r="D8" s="147"/>
      <c r="E8" s="147"/>
      <c r="F8" s="147"/>
      <c r="G8" s="8">
        <v>3</v>
      </c>
      <c r="H8" s="694" t="s">
        <v>30</v>
      </c>
      <c r="I8" s="695" t="s">
        <v>30</v>
      </c>
      <c r="J8" s="681">
        <v>2</v>
      </c>
      <c r="K8" s="681">
        <v>2</v>
      </c>
      <c r="L8" s="681">
        <v>1</v>
      </c>
      <c r="M8" s="681">
        <v>1</v>
      </c>
      <c r="N8" s="681">
        <v>22</v>
      </c>
      <c r="O8" s="681">
        <v>22</v>
      </c>
      <c r="P8" s="427">
        <v>125</v>
      </c>
      <c r="Q8" s="686">
        <v>125</v>
      </c>
      <c r="R8" s="9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</row>
    <row r="9" spans="1:29" ht="18.600000000000001">
      <c r="A9" s="147"/>
      <c r="B9" s="147"/>
      <c r="C9" s="147"/>
      <c r="D9" s="147"/>
      <c r="E9" s="147"/>
      <c r="F9" s="147"/>
      <c r="G9" s="8">
        <v>4</v>
      </c>
      <c r="H9" s="694" t="s">
        <v>56</v>
      </c>
      <c r="I9" s="695" t="s">
        <v>56</v>
      </c>
      <c r="J9" s="681">
        <v>1</v>
      </c>
      <c r="K9" s="681">
        <v>1</v>
      </c>
      <c r="L9" s="681">
        <v>1</v>
      </c>
      <c r="M9" s="681">
        <v>1</v>
      </c>
      <c r="N9" s="681">
        <v>20</v>
      </c>
      <c r="O9" s="681">
        <v>20</v>
      </c>
      <c r="P9" s="427">
        <v>161</v>
      </c>
      <c r="Q9" s="686">
        <v>161</v>
      </c>
      <c r="R9" s="9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</row>
    <row r="10" spans="1:29" ht="18.600000000000001">
      <c r="A10" s="147"/>
      <c r="B10" s="147"/>
      <c r="C10" s="147"/>
      <c r="D10" s="147"/>
      <c r="E10" s="147"/>
      <c r="F10" s="147"/>
      <c r="G10" s="8">
        <v>5</v>
      </c>
      <c r="H10" s="694" t="s">
        <v>29</v>
      </c>
      <c r="I10" s="695" t="s">
        <v>29</v>
      </c>
      <c r="J10" s="681">
        <v>0</v>
      </c>
      <c r="K10" s="681">
        <v>0</v>
      </c>
      <c r="L10" s="681">
        <v>2</v>
      </c>
      <c r="M10" s="681">
        <v>2</v>
      </c>
      <c r="N10" s="681">
        <v>18</v>
      </c>
      <c r="O10" s="681">
        <v>18</v>
      </c>
      <c r="P10" s="427">
        <v>150</v>
      </c>
      <c r="Q10" s="686">
        <v>150</v>
      </c>
      <c r="R10" s="9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</row>
    <row r="11" spans="1:29" ht="18.600000000000001">
      <c r="A11" s="147"/>
      <c r="B11" s="147"/>
      <c r="C11" s="147"/>
      <c r="D11" s="147"/>
      <c r="E11" s="147"/>
      <c r="F11" s="147"/>
      <c r="G11" s="8">
        <v>6</v>
      </c>
      <c r="H11" s="694" t="s">
        <v>45</v>
      </c>
      <c r="I11" s="695" t="s">
        <v>45</v>
      </c>
      <c r="J11" s="687">
        <v>0</v>
      </c>
      <c r="K11" s="687">
        <v>0</v>
      </c>
      <c r="L11" s="681">
        <v>1</v>
      </c>
      <c r="M11" s="681">
        <v>1</v>
      </c>
      <c r="N11" s="681">
        <v>3</v>
      </c>
      <c r="O11" s="681">
        <v>3</v>
      </c>
      <c r="P11" s="427">
        <v>80</v>
      </c>
      <c r="Q11" s="686">
        <v>80</v>
      </c>
      <c r="R11" s="9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</row>
    <row r="12" spans="1:29" ht="18.600000000000001">
      <c r="A12" s="147"/>
      <c r="B12" s="147"/>
      <c r="C12" s="147"/>
      <c r="D12" s="147"/>
      <c r="E12" s="147"/>
      <c r="F12" s="147"/>
      <c r="G12" s="8">
        <v>7</v>
      </c>
      <c r="H12" s="694" t="s">
        <v>44</v>
      </c>
      <c r="I12" s="695" t="s">
        <v>44</v>
      </c>
      <c r="J12" s="681">
        <v>0</v>
      </c>
      <c r="K12" s="681">
        <v>0</v>
      </c>
      <c r="L12" s="681">
        <v>1</v>
      </c>
      <c r="M12" s="681">
        <v>1</v>
      </c>
      <c r="N12" s="681">
        <v>1</v>
      </c>
      <c r="O12" s="681">
        <v>1</v>
      </c>
      <c r="P12" s="427">
        <v>133</v>
      </c>
      <c r="Q12" s="686">
        <v>133</v>
      </c>
      <c r="R12" s="9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</row>
    <row r="13" spans="1:29" ht="18.600000000000001">
      <c r="A13" s="147"/>
      <c r="B13" s="147"/>
      <c r="C13" s="147"/>
      <c r="D13" s="147"/>
      <c r="E13" s="147"/>
      <c r="F13" s="147"/>
      <c r="G13" s="8">
        <v>8</v>
      </c>
      <c r="H13" s="694" t="s">
        <v>26</v>
      </c>
      <c r="I13" s="695" t="s">
        <v>26</v>
      </c>
      <c r="J13" s="681">
        <v>0</v>
      </c>
      <c r="K13" s="681">
        <v>0</v>
      </c>
      <c r="L13" s="681">
        <v>0</v>
      </c>
      <c r="M13" s="681">
        <v>0</v>
      </c>
      <c r="N13" s="681">
        <v>16</v>
      </c>
      <c r="O13" s="681">
        <v>16</v>
      </c>
      <c r="P13" s="427">
        <v>151</v>
      </c>
      <c r="Q13" s="686">
        <v>151</v>
      </c>
      <c r="R13" s="9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</row>
    <row r="14" spans="1:29" ht="18.600000000000001">
      <c r="A14" s="147"/>
      <c r="B14" s="147"/>
      <c r="C14" s="147"/>
      <c r="D14" s="147"/>
      <c r="E14" s="147"/>
      <c r="F14" s="147"/>
      <c r="G14" s="8">
        <v>9</v>
      </c>
      <c r="H14" s="694" t="s">
        <v>61</v>
      </c>
      <c r="I14" s="695" t="s">
        <v>61</v>
      </c>
      <c r="J14" s="681">
        <v>0</v>
      </c>
      <c r="K14" s="681">
        <v>0</v>
      </c>
      <c r="L14" s="681">
        <v>0</v>
      </c>
      <c r="M14" s="681">
        <v>0</v>
      </c>
      <c r="N14" s="681">
        <v>14</v>
      </c>
      <c r="O14" s="681">
        <v>14</v>
      </c>
      <c r="P14" s="427">
        <v>171</v>
      </c>
      <c r="Q14" s="686">
        <v>171</v>
      </c>
      <c r="R14" s="9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</row>
    <row r="15" spans="1:29" ht="18.600000000000001">
      <c r="A15" s="147"/>
      <c r="B15" s="147"/>
      <c r="C15" s="147"/>
      <c r="D15" s="147"/>
      <c r="E15" s="147"/>
      <c r="F15" s="147"/>
      <c r="G15" s="8">
        <v>10</v>
      </c>
      <c r="H15" s="694" t="s">
        <v>24</v>
      </c>
      <c r="I15" s="695" t="s">
        <v>24</v>
      </c>
      <c r="J15" s="681">
        <v>0</v>
      </c>
      <c r="K15" s="681">
        <v>0</v>
      </c>
      <c r="L15" s="681">
        <v>0</v>
      </c>
      <c r="M15" s="681">
        <v>0</v>
      </c>
      <c r="N15" s="681">
        <v>9</v>
      </c>
      <c r="O15" s="681">
        <v>9</v>
      </c>
      <c r="P15" s="427">
        <v>100</v>
      </c>
      <c r="Q15" s="686">
        <v>100</v>
      </c>
      <c r="R15" s="9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</row>
    <row r="16" spans="1:29" ht="18.600000000000001">
      <c r="A16" s="147"/>
      <c r="B16" s="147"/>
      <c r="C16" s="147"/>
      <c r="D16" s="147"/>
      <c r="E16" s="147"/>
      <c r="F16" s="147"/>
      <c r="G16" s="8">
        <v>11</v>
      </c>
      <c r="H16" s="694" t="s">
        <v>27</v>
      </c>
      <c r="I16" s="695" t="s">
        <v>27</v>
      </c>
      <c r="J16" s="681">
        <v>0</v>
      </c>
      <c r="K16" s="681">
        <v>0</v>
      </c>
      <c r="L16" s="681">
        <v>0</v>
      </c>
      <c r="M16" s="681">
        <v>0</v>
      </c>
      <c r="N16" s="681">
        <v>7</v>
      </c>
      <c r="O16" s="681">
        <v>7</v>
      </c>
      <c r="P16" s="427">
        <v>117</v>
      </c>
      <c r="Q16" s="686">
        <v>117</v>
      </c>
      <c r="R16" s="9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</row>
    <row r="17" spans="1:29" ht="18.600000000000001">
      <c r="A17" s="147"/>
      <c r="B17" s="147"/>
      <c r="C17" s="147"/>
      <c r="D17" s="147"/>
      <c r="E17" s="147"/>
      <c r="F17" s="147"/>
      <c r="G17" s="8">
        <v>12</v>
      </c>
      <c r="H17" s="694" t="s">
        <v>42</v>
      </c>
      <c r="I17" s="695" t="s">
        <v>42</v>
      </c>
      <c r="J17" s="681">
        <v>0</v>
      </c>
      <c r="K17" s="681">
        <v>0</v>
      </c>
      <c r="L17" s="681">
        <v>0</v>
      </c>
      <c r="M17" s="681">
        <v>0</v>
      </c>
      <c r="N17" s="681">
        <v>5</v>
      </c>
      <c r="O17" s="681">
        <v>5</v>
      </c>
      <c r="P17" s="427">
        <v>67</v>
      </c>
      <c r="Q17" s="686">
        <v>67</v>
      </c>
      <c r="R17" s="9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</row>
    <row r="18" spans="1:29" ht="18.600000000000001">
      <c r="A18" s="147"/>
      <c r="B18" s="147"/>
      <c r="C18" s="147"/>
      <c r="D18" s="147"/>
      <c r="E18" s="147"/>
      <c r="F18" s="147"/>
      <c r="G18" s="8">
        <v>13</v>
      </c>
      <c r="H18" s="694" t="s">
        <v>74</v>
      </c>
      <c r="I18" s="695" t="s">
        <v>74</v>
      </c>
      <c r="J18" s="681">
        <v>0</v>
      </c>
      <c r="K18" s="681">
        <v>0</v>
      </c>
      <c r="L18" s="681">
        <v>0</v>
      </c>
      <c r="M18" s="681">
        <v>0</v>
      </c>
      <c r="N18" s="681">
        <v>4</v>
      </c>
      <c r="O18" s="681">
        <v>4</v>
      </c>
      <c r="P18" s="427">
        <v>86</v>
      </c>
      <c r="Q18" s="686">
        <v>86</v>
      </c>
      <c r="R18" s="9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</row>
    <row r="19" spans="1:29" ht="18.600000000000001">
      <c r="A19" s="147"/>
      <c r="B19" s="147"/>
      <c r="C19" s="147"/>
      <c r="D19" s="147"/>
      <c r="E19" s="147"/>
      <c r="F19" s="147"/>
      <c r="G19" s="8">
        <v>14</v>
      </c>
      <c r="H19" s="694" t="s">
        <v>13</v>
      </c>
      <c r="I19" s="695" t="s">
        <v>13</v>
      </c>
      <c r="J19" s="681">
        <v>0</v>
      </c>
      <c r="K19" s="681">
        <v>0</v>
      </c>
      <c r="L19" s="681">
        <v>0</v>
      </c>
      <c r="M19" s="681">
        <v>0</v>
      </c>
      <c r="N19" s="681">
        <v>2</v>
      </c>
      <c r="O19" s="681">
        <v>2</v>
      </c>
      <c r="P19" s="427">
        <v>61</v>
      </c>
      <c r="Q19" s="686">
        <v>61</v>
      </c>
      <c r="R19" s="9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</row>
    <row r="20" spans="1:29" ht="18.600000000000001">
      <c r="A20" s="147"/>
      <c r="B20" s="147"/>
      <c r="C20" s="147"/>
      <c r="D20" s="147"/>
      <c r="E20" s="147"/>
      <c r="F20" s="147"/>
      <c r="G20" s="8">
        <v>15</v>
      </c>
      <c r="H20" s="694" t="s">
        <v>68</v>
      </c>
      <c r="I20" s="695" t="s">
        <v>68</v>
      </c>
      <c r="J20" s="681">
        <v>0</v>
      </c>
      <c r="K20" s="681">
        <v>0</v>
      </c>
      <c r="L20" s="681">
        <v>0</v>
      </c>
      <c r="M20" s="681">
        <v>0</v>
      </c>
      <c r="N20" s="681">
        <v>1</v>
      </c>
      <c r="O20" s="681">
        <v>1</v>
      </c>
      <c r="P20" s="427">
        <v>50</v>
      </c>
      <c r="Q20" s="686">
        <v>50</v>
      </c>
      <c r="R20" s="9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</row>
    <row r="21" spans="1:29" ht="18.600000000000001">
      <c r="A21" s="147"/>
      <c r="B21" s="147"/>
      <c r="C21" s="147"/>
      <c r="D21" s="147"/>
      <c r="E21" s="147"/>
      <c r="F21" s="147"/>
      <c r="G21" s="8">
        <v>16</v>
      </c>
      <c r="H21" s="694" t="s">
        <v>32</v>
      </c>
      <c r="I21" s="695" t="s">
        <v>32</v>
      </c>
      <c r="J21" s="681">
        <v>0</v>
      </c>
      <c r="K21" s="681">
        <v>0</v>
      </c>
      <c r="L21" s="681">
        <v>0</v>
      </c>
      <c r="M21" s="681">
        <v>0</v>
      </c>
      <c r="N21" s="681">
        <v>1</v>
      </c>
      <c r="O21" s="681">
        <v>1</v>
      </c>
      <c r="P21" s="427">
        <v>47</v>
      </c>
      <c r="Q21" s="686">
        <v>47</v>
      </c>
      <c r="R21" s="9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</row>
    <row r="22" spans="1:29" ht="18.600000000000001">
      <c r="A22" s="147"/>
      <c r="B22" s="147"/>
      <c r="C22" s="147"/>
      <c r="D22" s="147"/>
      <c r="E22" s="147"/>
      <c r="F22" s="147"/>
      <c r="G22" s="8">
        <v>17</v>
      </c>
      <c r="H22" s="694" t="s">
        <v>31</v>
      </c>
      <c r="I22" s="695" t="s">
        <v>31</v>
      </c>
      <c r="J22" s="681">
        <v>0</v>
      </c>
      <c r="K22" s="681">
        <v>0</v>
      </c>
      <c r="L22" s="681">
        <v>0</v>
      </c>
      <c r="M22" s="681">
        <v>0</v>
      </c>
      <c r="N22" s="681">
        <v>0</v>
      </c>
      <c r="O22" s="681">
        <v>0</v>
      </c>
      <c r="P22" s="427">
        <v>31</v>
      </c>
      <c r="Q22" s="686">
        <v>31</v>
      </c>
      <c r="R22" s="9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</row>
    <row r="23" spans="1:29" ht="18.600000000000001">
      <c r="A23" s="147"/>
      <c r="B23" s="147"/>
      <c r="C23" s="147"/>
      <c r="D23" s="147"/>
      <c r="E23" s="147"/>
      <c r="F23" s="147"/>
      <c r="G23" s="8">
        <v>18</v>
      </c>
      <c r="H23" s="694" t="s">
        <v>35</v>
      </c>
      <c r="I23" s="695" t="s">
        <v>35</v>
      </c>
      <c r="J23" s="681">
        <v>0</v>
      </c>
      <c r="K23" s="681">
        <v>0</v>
      </c>
      <c r="L23" s="681">
        <v>0</v>
      </c>
      <c r="M23" s="681">
        <v>0</v>
      </c>
      <c r="N23" s="681">
        <v>0</v>
      </c>
      <c r="O23" s="681">
        <v>0</v>
      </c>
      <c r="P23" s="427">
        <v>23</v>
      </c>
      <c r="Q23" s="686">
        <v>23</v>
      </c>
      <c r="R23" s="9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</row>
    <row r="24" spans="1:29" ht="18.600000000000001">
      <c r="A24" s="147"/>
      <c r="B24" s="147"/>
      <c r="C24" s="147"/>
      <c r="D24" s="147"/>
      <c r="E24" s="147"/>
      <c r="F24" s="147"/>
      <c r="G24" s="8">
        <v>19</v>
      </c>
      <c r="H24" s="694" t="s">
        <v>2</v>
      </c>
      <c r="I24" s="695" t="s">
        <v>2</v>
      </c>
      <c r="J24" s="681">
        <v>0</v>
      </c>
      <c r="K24" s="681">
        <v>0</v>
      </c>
      <c r="L24" s="681">
        <v>0</v>
      </c>
      <c r="M24" s="681">
        <v>0</v>
      </c>
      <c r="N24" s="681">
        <v>0</v>
      </c>
      <c r="O24" s="681">
        <v>0</v>
      </c>
      <c r="P24" s="427">
        <v>17</v>
      </c>
      <c r="Q24" s="686">
        <v>17</v>
      </c>
      <c r="R24" s="9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</row>
    <row r="25" spans="1:29" ht="18.600000000000001">
      <c r="A25" s="147"/>
      <c r="B25" s="147"/>
      <c r="C25" s="147"/>
      <c r="D25" s="147"/>
      <c r="E25" s="147"/>
      <c r="F25" s="147"/>
      <c r="G25" s="8">
        <v>20</v>
      </c>
      <c r="H25" s="694" t="s">
        <v>3</v>
      </c>
      <c r="I25" s="695" t="s">
        <v>3</v>
      </c>
      <c r="J25" s="681">
        <v>0</v>
      </c>
      <c r="K25" s="681">
        <v>0</v>
      </c>
      <c r="L25" s="681">
        <v>0</v>
      </c>
      <c r="M25" s="681">
        <v>0</v>
      </c>
      <c r="N25" s="681">
        <v>0</v>
      </c>
      <c r="O25" s="681">
        <v>0</v>
      </c>
      <c r="P25" s="427">
        <v>10</v>
      </c>
      <c r="Q25" s="686">
        <v>10</v>
      </c>
      <c r="R25" s="9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</row>
    <row r="26" spans="1:29" ht="18.600000000000001">
      <c r="A26" s="147"/>
      <c r="B26" s="147"/>
      <c r="C26" s="147"/>
      <c r="D26" s="147"/>
      <c r="E26" s="147"/>
      <c r="F26" s="147"/>
      <c r="G26" s="8">
        <v>21</v>
      </c>
      <c r="H26" s="700" t="s">
        <v>62</v>
      </c>
      <c r="I26" s="701" t="s">
        <v>62</v>
      </c>
      <c r="J26" s="687">
        <v>0</v>
      </c>
      <c r="K26" s="687">
        <v>0</v>
      </c>
      <c r="L26" s="681">
        <v>0</v>
      </c>
      <c r="M26" s="681">
        <v>0</v>
      </c>
      <c r="N26" s="681">
        <v>0</v>
      </c>
      <c r="O26" s="681">
        <v>0</v>
      </c>
      <c r="P26" s="427">
        <v>9</v>
      </c>
      <c r="Q26" s="686">
        <v>9</v>
      </c>
      <c r="R26" s="9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</row>
    <row r="27" spans="1:29" ht="18.600000000000001">
      <c r="A27" s="147"/>
      <c r="B27" s="147"/>
      <c r="C27" s="147"/>
      <c r="D27" s="147"/>
      <c r="E27" s="147"/>
      <c r="F27" s="147"/>
      <c r="G27" s="8">
        <v>22</v>
      </c>
      <c r="H27" s="694" t="s">
        <v>60</v>
      </c>
      <c r="I27" s="695" t="s">
        <v>60</v>
      </c>
      <c r="J27" s="681">
        <v>0</v>
      </c>
      <c r="K27" s="681">
        <v>0</v>
      </c>
      <c r="L27" s="681">
        <v>0</v>
      </c>
      <c r="M27" s="681">
        <v>0</v>
      </c>
      <c r="N27" s="681">
        <v>0</v>
      </c>
      <c r="O27" s="681">
        <v>0</v>
      </c>
      <c r="P27" s="427">
        <v>2</v>
      </c>
      <c r="Q27" s="686">
        <v>2</v>
      </c>
      <c r="R27" s="9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</row>
    <row r="28" spans="1:29" ht="18.600000000000001">
      <c r="A28" s="147"/>
      <c r="B28" s="147"/>
      <c r="C28" s="147"/>
      <c r="D28" s="147"/>
      <c r="E28" s="147"/>
      <c r="F28" s="147"/>
      <c r="G28" s="8">
        <v>23</v>
      </c>
      <c r="H28" s="694" t="s">
        <v>38</v>
      </c>
      <c r="I28" s="695" t="s">
        <v>38</v>
      </c>
      <c r="J28" s="681">
        <v>0</v>
      </c>
      <c r="K28" s="681">
        <v>0</v>
      </c>
      <c r="L28" s="681">
        <v>0</v>
      </c>
      <c r="M28" s="681">
        <v>0</v>
      </c>
      <c r="N28" s="681">
        <v>0</v>
      </c>
      <c r="O28" s="681">
        <v>0</v>
      </c>
      <c r="P28" s="427">
        <v>2</v>
      </c>
      <c r="Q28" s="686">
        <v>2</v>
      </c>
      <c r="R28" s="9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</row>
    <row r="29" spans="1:29" ht="18.600000000000001">
      <c r="A29" s="147"/>
      <c r="B29" s="147"/>
      <c r="C29" s="147"/>
      <c r="D29" s="147"/>
      <c r="E29" s="147"/>
      <c r="F29" s="147"/>
      <c r="G29" s="8">
        <v>24</v>
      </c>
      <c r="H29" s="694" t="s">
        <v>69</v>
      </c>
      <c r="I29" s="695" t="s">
        <v>69</v>
      </c>
      <c r="J29" s="681">
        <v>0</v>
      </c>
      <c r="K29" s="681">
        <v>0</v>
      </c>
      <c r="L29" s="681">
        <v>0</v>
      </c>
      <c r="M29" s="681">
        <v>0</v>
      </c>
      <c r="N29" s="681">
        <v>0</v>
      </c>
      <c r="O29" s="681">
        <v>0</v>
      </c>
      <c r="P29" s="427">
        <v>2</v>
      </c>
      <c r="Q29" s="686">
        <v>2</v>
      </c>
      <c r="R29" s="9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</row>
    <row r="30" spans="1:29" ht="18.600000000000001">
      <c r="A30" s="147"/>
      <c r="B30" s="147"/>
      <c r="C30" s="147"/>
      <c r="D30" s="147"/>
      <c r="E30" s="147"/>
      <c r="F30" s="147"/>
      <c r="G30" s="8">
        <v>25</v>
      </c>
      <c r="H30" s="694" t="s">
        <v>36</v>
      </c>
      <c r="I30" s="695" t="s">
        <v>36</v>
      </c>
      <c r="J30" s="681">
        <v>0</v>
      </c>
      <c r="K30" s="681">
        <v>0</v>
      </c>
      <c r="L30" s="681">
        <v>0</v>
      </c>
      <c r="M30" s="681">
        <v>0</v>
      </c>
      <c r="N30" s="681">
        <v>0</v>
      </c>
      <c r="O30" s="681">
        <v>0</v>
      </c>
      <c r="P30" s="427">
        <v>1</v>
      </c>
      <c r="Q30" s="686">
        <v>1</v>
      </c>
      <c r="R30" s="9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</row>
    <row r="31" spans="1:29" ht="18.600000000000001">
      <c r="A31" s="147"/>
      <c r="B31" s="147"/>
      <c r="C31" s="147"/>
      <c r="D31" s="147"/>
      <c r="E31" s="147"/>
      <c r="F31" s="147"/>
      <c r="G31" s="8">
        <v>26</v>
      </c>
      <c r="H31" s="694" t="s">
        <v>46</v>
      </c>
      <c r="I31" s="695" t="s">
        <v>46</v>
      </c>
      <c r="J31" s="681">
        <v>0</v>
      </c>
      <c r="K31" s="681">
        <v>0</v>
      </c>
      <c r="L31" s="681">
        <v>0</v>
      </c>
      <c r="M31" s="681">
        <v>0</v>
      </c>
      <c r="N31" s="685">
        <v>0</v>
      </c>
      <c r="O31" s="685">
        <v>0</v>
      </c>
      <c r="P31" s="427">
        <v>1</v>
      </c>
      <c r="Q31" s="686">
        <v>1</v>
      </c>
      <c r="R31" s="9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</row>
    <row r="32" spans="1:29" ht="18.600000000000001">
      <c r="A32" s="147"/>
      <c r="B32" s="147"/>
      <c r="C32" s="147"/>
      <c r="D32" s="147"/>
      <c r="E32" s="147"/>
      <c r="F32" s="147"/>
      <c r="G32" s="8">
        <v>27</v>
      </c>
      <c r="H32" s="689" t="s">
        <v>40</v>
      </c>
      <c r="I32" s="690" t="s">
        <v>40</v>
      </c>
      <c r="J32" s="681">
        <v>0</v>
      </c>
      <c r="K32" s="681">
        <v>0</v>
      </c>
      <c r="L32" s="681">
        <v>0</v>
      </c>
      <c r="M32" s="681">
        <v>0</v>
      </c>
      <c r="N32" s="682">
        <v>0</v>
      </c>
      <c r="O32" s="682">
        <v>0</v>
      </c>
      <c r="P32" s="683">
        <v>0</v>
      </c>
      <c r="Q32" s="684">
        <v>0</v>
      </c>
      <c r="R32" s="9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</row>
    <row r="33" spans="1:29" ht="18.600000000000001">
      <c r="A33" s="147"/>
      <c r="B33" s="147"/>
      <c r="C33" s="147"/>
      <c r="D33" s="147"/>
      <c r="E33" s="147"/>
      <c r="F33" s="147"/>
      <c r="G33" s="8">
        <v>28</v>
      </c>
      <c r="H33" s="689" t="s">
        <v>34</v>
      </c>
      <c r="I33" s="690" t="s">
        <v>34</v>
      </c>
      <c r="J33" s="681">
        <v>0</v>
      </c>
      <c r="K33" s="681">
        <v>0</v>
      </c>
      <c r="L33" s="681">
        <v>0</v>
      </c>
      <c r="M33" s="681">
        <v>0</v>
      </c>
      <c r="N33" s="682">
        <v>0</v>
      </c>
      <c r="O33" s="682">
        <v>0</v>
      </c>
      <c r="P33" s="683">
        <v>0</v>
      </c>
      <c r="Q33" s="684">
        <v>0</v>
      </c>
      <c r="R33" s="9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</row>
    <row r="34" spans="1:29" ht="18.600000000000001">
      <c r="A34" s="147"/>
      <c r="B34" s="147"/>
      <c r="C34" s="147"/>
      <c r="D34" s="147"/>
      <c r="E34" s="147"/>
      <c r="F34" s="147"/>
      <c r="G34" s="8">
        <v>29</v>
      </c>
      <c r="H34" s="689" t="s">
        <v>47</v>
      </c>
      <c r="I34" s="690" t="s">
        <v>47</v>
      </c>
      <c r="J34" s="681">
        <v>0</v>
      </c>
      <c r="K34" s="681">
        <v>0</v>
      </c>
      <c r="L34" s="681">
        <v>0</v>
      </c>
      <c r="M34" s="681">
        <v>0</v>
      </c>
      <c r="N34" s="682">
        <v>0</v>
      </c>
      <c r="O34" s="682">
        <v>0</v>
      </c>
      <c r="P34" s="683">
        <v>0</v>
      </c>
      <c r="Q34" s="684">
        <v>0</v>
      </c>
      <c r="R34" s="9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</row>
    <row r="35" spans="1:29" ht="18.600000000000001">
      <c r="A35" s="147"/>
      <c r="B35" s="147"/>
      <c r="C35" s="147"/>
      <c r="D35" s="147"/>
      <c r="E35" s="147"/>
      <c r="F35" s="147"/>
      <c r="G35" s="8">
        <v>30</v>
      </c>
      <c r="H35" s="689" t="s">
        <v>58</v>
      </c>
      <c r="I35" s="690" t="s">
        <v>58</v>
      </c>
      <c r="J35" s="681">
        <v>0</v>
      </c>
      <c r="K35" s="681">
        <v>0</v>
      </c>
      <c r="L35" s="682">
        <v>0</v>
      </c>
      <c r="M35" s="682">
        <v>0</v>
      </c>
      <c r="N35" s="682">
        <v>0</v>
      </c>
      <c r="O35" s="682">
        <v>0</v>
      </c>
      <c r="P35" s="683">
        <v>0</v>
      </c>
      <c r="Q35" s="684">
        <v>0</v>
      </c>
      <c r="R35" s="9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</row>
    <row r="36" spans="1:29" ht="18.600000000000001">
      <c r="A36" s="147"/>
      <c r="B36" s="147"/>
      <c r="C36" s="147"/>
      <c r="D36" s="147"/>
      <c r="E36" s="147"/>
      <c r="F36" s="147"/>
      <c r="G36" s="8">
        <v>31</v>
      </c>
      <c r="H36" s="689" t="s">
        <v>71</v>
      </c>
      <c r="I36" s="691" t="s">
        <v>71</v>
      </c>
      <c r="J36" s="681">
        <v>0</v>
      </c>
      <c r="K36" s="681">
        <v>0</v>
      </c>
      <c r="L36" s="682">
        <v>0</v>
      </c>
      <c r="M36" s="682">
        <v>0</v>
      </c>
      <c r="N36" s="682">
        <v>0</v>
      </c>
      <c r="O36" s="682">
        <v>0</v>
      </c>
      <c r="P36" s="683">
        <v>0</v>
      </c>
      <c r="Q36" s="684">
        <v>0</v>
      </c>
      <c r="R36" s="9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</row>
    <row r="37" spans="1:29" ht="19.2" thickBot="1">
      <c r="A37" s="147"/>
      <c r="B37" s="147"/>
      <c r="C37" s="147"/>
      <c r="D37" s="147"/>
      <c r="E37" s="147"/>
      <c r="F37" s="147"/>
      <c r="G37" s="8">
        <v>32</v>
      </c>
      <c r="H37" s="692" t="s">
        <v>88</v>
      </c>
      <c r="I37" s="693" t="s">
        <v>88</v>
      </c>
      <c r="J37" s="681">
        <v>0</v>
      </c>
      <c r="K37" s="681">
        <v>0</v>
      </c>
      <c r="L37" s="682">
        <v>0</v>
      </c>
      <c r="M37" s="682">
        <v>0</v>
      </c>
      <c r="N37" s="682">
        <v>0</v>
      </c>
      <c r="O37" s="682">
        <v>0</v>
      </c>
      <c r="P37" s="683">
        <v>0</v>
      </c>
      <c r="Q37" s="684">
        <v>0</v>
      </c>
      <c r="R37" s="9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</row>
    <row r="38" spans="1:29" ht="18.600000000000001">
      <c r="A38" s="147"/>
      <c r="B38" s="147"/>
      <c r="C38" s="147"/>
      <c r="D38" s="147"/>
      <c r="E38" s="147"/>
      <c r="F38" s="147"/>
      <c r="G38" s="8"/>
      <c r="H38" s="698"/>
      <c r="I38" s="698"/>
      <c r="J38" s="677"/>
      <c r="K38" s="677"/>
      <c r="L38" s="678"/>
      <c r="M38" s="678"/>
      <c r="N38" s="679"/>
      <c r="O38" s="679"/>
      <c r="P38" s="680"/>
      <c r="Q38" s="680"/>
      <c r="R38" s="9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</row>
    <row r="39" spans="1:29" ht="18.600000000000001">
      <c r="A39" s="147"/>
      <c r="B39" s="147"/>
      <c r="C39" s="147"/>
      <c r="D39" s="147"/>
      <c r="E39" s="147"/>
      <c r="F39" s="147"/>
      <c r="G39" s="195"/>
      <c r="H39" s="688"/>
      <c r="I39" s="688"/>
      <c r="J39" s="673"/>
      <c r="K39" s="673"/>
      <c r="L39" s="674"/>
      <c r="M39" s="674"/>
      <c r="N39" s="675"/>
      <c r="O39" s="675"/>
      <c r="P39" s="676"/>
      <c r="Q39" s="676"/>
      <c r="R39" s="17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</row>
    <row r="40" spans="1:29" ht="18.600000000000001">
      <c r="A40" s="147"/>
      <c r="B40" s="147"/>
      <c r="C40" s="147"/>
      <c r="D40" s="147"/>
      <c r="E40" s="147"/>
      <c r="F40" s="147"/>
      <c r="G40" s="195"/>
      <c r="H40" s="688"/>
      <c r="I40" s="688"/>
      <c r="J40" s="673"/>
      <c r="K40" s="673"/>
      <c r="L40" s="674"/>
      <c r="M40" s="674"/>
      <c r="N40" s="675"/>
      <c r="O40" s="675"/>
      <c r="P40" s="676"/>
      <c r="Q40" s="676"/>
      <c r="R40" s="17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</row>
    <row r="41" spans="1:29" ht="18.600000000000001">
      <c r="A41" s="147"/>
      <c r="B41" s="147"/>
      <c r="C41" s="147"/>
      <c r="D41" s="147"/>
      <c r="E41" s="147"/>
      <c r="F41" s="147"/>
      <c r="G41" s="195"/>
      <c r="H41" s="688"/>
      <c r="I41" s="688"/>
      <c r="J41" s="673"/>
      <c r="K41" s="673"/>
      <c r="L41" s="674"/>
      <c r="M41" s="674"/>
      <c r="N41" s="675"/>
      <c r="O41" s="675"/>
      <c r="P41" s="676"/>
      <c r="Q41" s="676"/>
      <c r="R41" s="17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</row>
    <row r="42" spans="1:29" ht="18.600000000000001">
      <c r="A42" s="147"/>
      <c r="B42" s="147"/>
      <c r="C42" s="147"/>
      <c r="D42" s="147"/>
      <c r="E42" s="147"/>
      <c r="F42" s="147"/>
      <c r="G42" s="195"/>
      <c r="H42" s="688"/>
      <c r="I42" s="688"/>
      <c r="J42" s="699"/>
      <c r="K42" s="699"/>
      <c r="L42" s="674"/>
      <c r="M42" s="674"/>
      <c r="N42" s="675"/>
      <c r="O42" s="675"/>
      <c r="P42" s="676"/>
      <c r="Q42" s="676"/>
      <c r="R42" s="17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</row>
    <row r="43" spans="1:29" ht="18.600000000000001">
      <c r="A43" s="147"/>
      <c r="B43" s="147"/>
      <c r="C43" s="147"/>
      <c r="D43" s="147"/>
      <c r="E43" s="147"/>
      <c r="F43" s="147"/>
      <c r="G43" s="196"/>
      <c r="H43" s="688"/>
      <c r="I43" s="688"/>
      <c r="J43" s="197"/>
      <c r="K43" s="198"/>
      <c r="L43" s="177"/>
      <c r="M43" s="147"/>
      <c r="N43" s="198"/>
      <c r="O43" s="177"/>
      <c r="P43" s="147"/>
      <c r="Q43" s="198"/>
      <c r="R43" s="17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</row>
    <row r="44" spans="1:29" ht="18.600000000000001">
      <c r="A44" s="147"/>
      <c r="B44" s="147"/>
      <c r="C44" s="147"/>
      <c r="D44" s="147"/>
      <c r="E44" s="147"/>
      <c r="F44" s="147"/>
      <c r="G44" s="196"/>
      <c r="H44" s="688"/>
      <c r="I44" s="688"/>
      <c r="J44" s="197"/>
      <c r="K44" s="198"/>
      <c r="L44" s="177"/>
      <c r="M44" s="147"/>
      <c r="N44" s="198"/>
      <c r="O44" s="177"/>
      <c r="P44" s="147"/>
      <c r="Q44" s="198"/>
      <c r="R44" s="17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</row>
    <row r="45" spans="1:29" ht="18.600000000000001">
      <c r="A45" s="147"/>
      <c r="B45" s="147"/>
      <c r="C45" s="147"/>
      <c r="D45" s="147"/>
      <c r="E45" s="147"/>
      <c r="F45" s="147"/>
      <c r="G45" s="196"/>
      <c r="H45" s="688"/>
      <c r="I45" s="688"/>
      <c r="J45" s="197"/>
      <c r="K45" s="198"/>
      <c r="L45" s="177"/>
      <c r="M45" s="147"/>
      <c r="N45" s="198"/>
      <c r="O45" s="177"/>
      <c r="P45" s="147"/>
      <c r="Q45" s="198"/>
      <c r="R45" s="17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</row>
    <row r="46" spans="1:29" ht="18.600000000000001">
      <c r="A46" s="147"/>
      <c r="B46" s="147"/>
      <c r="C46" s="147"/>
      <c r="D46" s="147"/>
      <c r="E46" s="147"/>
      <c r="F46" s="147"/>
      <c r="G46" s="196"/>
      <c r="H46" s="688"/>
      <c r="I46" s="688"/>
      <c r="J46" s="199"/>
      <c r="K46" s="198"/>
      <c r="L46" s="177"/>
      <c r="M46" s="147"/>
      <c r="N46" s="198"/>
      <c r="O46" s="177"/>
      <c r="P46" s="147"/>
      <c r="Q46" s="198"/>
      <c r="R46" s="17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</row>
    <row r="47" spans="1:29" ht="18.600000000000001">
      <c r="A47" s="147"/>
      <c r="B47" s="147"/>
      <c r="C47" s="147"/>
      <c r="D47" s="147"/>
      <c r="E47" s="147"/>
      <c r="F47" s="147"/>
      <c r="G47" s="196"/>
      <c r="H47" s="696"/>
      <c r="I47" s="696"/>
      <c r="J47" s="197"/>
      <c r="K47" s="198"/>
      <c r="L47" s="148"/>
      <c r="M47" s="147"/>
      <c r="N47" s="198"/>
      <c r="O47" s="177"/>
      <c r="P47" s="147"/>
      <c r="Q47" s="198"/>
      <c r="R47" s="17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</row>
    <row r="48" spans="1:29" ht="18.600000000000001">
      <c r="A48" s="147"/>
      <c r="B48" s="147"/>
      <c r="C48" s="147"/>
      <c r="D48" s="147"/>
      <c r="E48" s="147"/>
      <c r="F48" s="147"/>
      <c r="G48" s="196"/>
      <c r="H48" s="696"/>
      <c r="I48" s="696"/>
      <c r="J48" s="200"/>
      <c r="K48" s="198"/>
      <c r="L48" s="177"/>
      <c r="M48" s="147"/>
      <c r="N48" s="198"/>
      <c r="O48" s="177"/>
      <c r="P48" s="147"/>
      <c r="Q48" s="198"/>
      <c r="R48" s="17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</row>
    <row r="49" spans="1:29">
      <c r="A49" s="147"/>
      <c r="B49" s="147"/>
      <c r="C49" s="147"/>
      <c r="D49" s="147"/>
      <c r="E49" s="147"/>
      <c r="F49" s="147"/>
      <c r="G49" s="697"/>
      <c r="H49" s="697"/>
      <c r="I49" s="697"/>
      <c r="J49" s="697"/>
      <c r="K49" s="697"/>
      <c r="L49" s="697"/>
      <c r="M49" s="697"/>
      <c r="N49" s="697"/>
      <c r="O49" s="697"/>
      <c r="P49" s="697"/>
      <c r="Q49" s="697"/>
      <c r="R49" s="69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</row>
    <row r="50" spans="1:29" ht="21.6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201"/>
      <c r="L50" s="202"/>
      <c r="M50" s="147"/>
      <c r="N50" s="201"/>
      <c r="O50" s="202"/>
      <c r="P50" s="147"/>
      <c r="Q50" s="201"/>
      <c r="R50" s="202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</row>
    <row r="51" spans="1:29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</row>
    <row r="52" spans="1:29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</row>
    <row r="53" spans="1:29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</row>
    <row r="54" spans="1:29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</row>
    <row r="55" spans="1:29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</row>
    <row r="56" spans="1:29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</row>
    <row r="57" spans="1:29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</row>
    <row r="58" spans="1:29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</row>
    <row r="59" spans="1:29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</row>
    <row r="60" spans="1:29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</row>
    <row r="61" spans="1:29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</row>
    <row r="62" spans="1:29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</row>
    <row r="63" spans="1:29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</row>
    <row r="64" spans="1:29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</row>
    <row r="65" spans="1:19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</row>
    <row r="66" spans="1:19">
      <c r="A66" s="147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</row>
    <row r="67" spans="1:19"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</row>
  </sheetData>
  <sortState xmlns:xlrd2="http://schemas.microsoft.com/office/spreadsheetml/2017/richdata2" ref="H10:Q13">
    <sortCondition descending="1" ref="N10:N13"/>
  </sortState>
  <mergeCells count="199">
    <mergeCell ref="N6:O6"/>
    <mergeCell ref="P6:Q6"/>
    <mergeCell ref="I3:L3"/>
    <mergeCell ref="L5:M5"/>
    <mergeCell ref="J5:K5"/>
    <mergeCell ref="P5:Q5"/>
    <mergeCell ref="N5:O5"/>
    <mergeCell ref="H5:I5"/>
    <mergeCell ref="H6:I6"/>
    <mergeCell ref="H9:I9"/>
    <mergeCell ref="H10:I10"/>
    <mergeCell ref="H11:I11"/>
    <mergeCell ref="H12:I12"/>
    <mergeCell ref="H13:I13"/>
    <mergeCell ref="H14:I14"/>
    <mergeCell ref="L6:M6"/>
    <mergeCell ref="H7:I7"/>
    <mergeCell ref="H8:I8"/>
    <mergeCell ref="J6:K6"/>
    <mergeCell ref="J7:K7"/>
    <mergeCell ref="L7:M7"/>
    <mergeCell ref="H20:I20"/>
    <mergeCell ref="H21:I21"/>
    <mergeCell ref="H22:I22"/>
    <mergeCell ref="H23:I23"/>
    <mergeCell ref="H24:I24"/>
    <mergeCell ref="J21:K21"/>
    <mergeCell ref="H26:I26"/>
    <mergeCell ref="H15:I15"/>
    <mergeCell ref="H16:I16"/>
    <mergeCell ref="H17:I17"/>
    <mergeCell ref="H18:I18"/>
    <mergeCell ref="J15:K15"/>
    <mergeCell ref="J19:K19"/>
    <mergeCell ref="J23:K23"/>
    <mergeCell ref="H45:I45"/>
    <mergeCell ref="H46:I46"/>
    <mergeCell ref="H47:I47"/>
    <mergeCell ref="H48:I48"/>
    <mergeCell ref="G49:R49"/>
    <mergeCell ref="H38:I38"/>
    <mergeCell ref="H39:I39"/>
    <mergeCell ref="H40:I40"/>
    <mergeCell ref="H41:I41"/>
    <mergeCell ref="H42:I42"/>
    <mergeCell ref="H43:I43"/>
    <mergeCell ref="J42:K42"/>
    <mergeCell ref="L42:M42"/>
    <mergeCell ref="N42:O42"/>
    <mergeCell ref="P42:Q42"/>
    <mergeCell ref="N7:O7"/>
    <mergeCell ref="P7:Q7"/>
    <mergeCell ref="J8:K8"/>
    <mergeCell ref="L8:M8"/>
    <mergeCell ref="N8:O8"/>
    <mergeCell ref="P8:Q8"/>
    <mergeCell ref="H44:I44"/>
    <mergeCell ref="H35:I35"/>
    <mergeCell ref="H36:I36"/>
    <mergeCell ref="H37:I37"/>
    <mergeCell ref="H29:I29"/>
    <mergeCell ref="H30:I30"/>
    <mergeCell ref="H31:I31"/>
    <mergeCell ref="H32:I32"/>
    <mergeCell ref="H33:I33"/>
    <mergeCell ref="H34:I34"/>
    <mergeCell ref="H25:I25"/>
    <mergeCell ref="H27:I27"/>
    <mergeCell ref="H28:I28"/>
    <mergeCell ref="J25:K25"/>
    <mergeCell ref="J27:K27"/>
    <mergeCell ref="H19:I19"/>
    <mergeCell ref="J11:K11"/>
    <mergeCell ref="L11:M11"/>
    <mergeCell ref="N11:O11"/>
    <mergeCell ref="P11:Q11"/>
    <mergeCell ref="J12:K12"/>
    <mergeCell ref="L12:M12"/>
    <mergeCell ref="N12:O12"/>
    <mergeCell ref="P12:Q12"/>
    <mergeCell ref="J9:K9"/>
    <mergeCell ref="L9:M9"/>
    <mergeCell ref="N9:O9"/>
    <mergeCell ref="P9:Q9"/>
    <mergeCell ref="J10:K10"/>
    <mergeCell ref="L10:M10"/>
    <mergeCell ref="N10:O10"/>
    <mergeCell ref="P10:Q10"/>
    <mergeCell ref="L15:M15"/>
    <mergeCell ref="N15:O15"/>
    <mergeCell ref="P15:Q15"/>
    <mergeCell ref="J16:K16"/>
    <mergeCell ref="L16:M16"/>
    <mergeCell ref="N16:O16"/>
    <mergeCell ref="P16:Q16"/>
    <mergeCell ref="J13:K13"/>
    <mergeCell ref="L13:M13"/>
    <mergeCell ref="N13:O13"/>
    <mergeCell ref="P13:Q13"/>
    <mergeCell ref="J14:K14"/>
    <mergeCell ref="L14:M14"/>
    <mergeCell ref="N14:O14"/>
    <mergeCell ref="P14:Q14"/>
    <mergeCell ref="L19:M19"/>
    <mergeCell ref="N19:O19"/>
    <mergeCell ref="P19:Q19"/>
    <mergeCell ref="J20:K20"/>
    <mergeCell ref="L20:M20"/>
    <mergeCell ref="N20:O20"/>
    <mergeCell ref="P20:Q20"/>
    <mergeCell ref="J17:K17"/>
    <mergeCell ref="L17:M17"/>
    <mergeCell ref="N17:O17"/>
    <mergeCell ref="P17:Q17"/>
    <mergeCell ref="J18:K18"/>
    <mergeCell ref="L18:M18"/>
    <mergeCell ref="N18:O18"/>
    <mergeCell ref="P18:Q18"/>
    <mergeCell ref="L23:M23"/>
    <mergeCell ref="N23:O23"/>
    <mergeCell ref="P23:Q23"/>
    <mergeCell ref="J24:K24"/>
    <mergeCell ref="L24:M24"/>
    <mergeCell ref="N24:O24"/>
    <mergeCell ref="P24:Q24"/>
    <mergeCell ref="L21:M21"/>
    <mergeCell ref="N21:O21"/>
    <mergeCell ref="P21:Q21"/>
    <mergeCell ref="J22:K22"/>
    <mergeCell ref="L22:M22"/>
    <mergeCell ref="N22:O22"/>
    <mergeCell ref="P22:Q22"/>
    <mergeCell ref="L27:M27"/>
    <mergeCell ref="N27:O27"/>
    <mergeCell ref="P27:Q27"/>
    <mergeCell ref="J28:K28"/>
    <mergeCell ref="L28:M28"/>
    <mergeCell ref="N28:O28"/>
    <mergeCell ref="P28:Q28"/>
    <mergeCell ref="L25:M25"/>
    <mergeCell ref="N25:O25"/>
    <mergeCell ref="P25:Q25"/>
    <mergeCell ref="J26:K26"/>
    <mergeCell ref="L26:M26"/>
    <mergeCell ref="N26:O26"/>
    <mergeCell ref="P26:Q26"/>
    <mergeCell ref="J31:K31"/>
    <mergeCell ref="L31:M31"/>
    <mergeCell ref="N31:O31"/>
    <mergeCell ref="P31:Q31"/>
    <mergeCell ref="J32:K32"/>
    <mergeCell ref="L32:M32"/>
    <mergeCell ref="N32:O32"/>
    <mergeCell ref="P32:Q32"/>
    <mergeCell ref="J29:K29"/>
    <mergeCell ref="L29:M29"/>
    <mergeCell ref="N29:O29"/>
    <mergeCell ref="P29:Q29"/>
    <mergeCell ref="J30:K30"/>
    <mergeCell ref="L30:M30"/>
    <mergeCell ref="N30:O30"/>
    <mergeCell ref="P30:Q30"/>
    <mergeCell ref="P35:Q35"/>
    <mergeCell ref="J36:K36"/>
    <mergeCell ref="L36:M36"/>
    <mergeCell ref="N36:O36"/>
    <mergeCell ref="P36:Q36"/>
    <mergeCell ref="J33:K33"/>
    <mergeCell ref="L33:M33"/>
    <mergeCell ref="N33:O33"/>
    <mergeCell ref="P33:Q33"/>
    <mergeCell ref="J34:K34"/>
    <mergeCell ref="L34:M34"/>
    <mergeCell ref="N34:O34"/>
    <mergeCell ref="P34:Q34"/>
    <mergeCell ref="H2:Q2"/>
    <mergeCell ref="J40:K40"/>
    <mergeCell ref="L40:M40"/>
    <mergeCell ref="N40:O40"/>
    <mergeCell ref="P40:Q40"/>
    <mergeCell ref="J41:K41"/>
    <mergeCell ref="L41:M41"/>
    <mergeCell ref="N41:O41"/>
    <mergeCell ref="P41:Q41"/>
    <mergeCell ref="J38:K38"/>
    <mergeCell ref="L38:M38"/>
    <mergeCell ref="N38:O38"/>
    <mergeCell ref="P38:Q38"/>
    <mergeCell ref="J39:K39"/>
    <mergeCell ref="L39:M39"/>
    <mergeCell ref="N39:O39"/>
    <mergeCell ref="P39:Q39"/>
    <mergeCell ref="J37:K37"/>
    <mergeCell ref="L37:M37"/>
    <mergeCell ref="N37:O37"/>
    <mergeCell ref="P37:Q37"/>
    <mergeCell ref="J35:K35"/>
    <mergeCell ref="L35:M35"/>
    <mergeCell ref="N35:O3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0B0C-3175-4345-AD6D-1896C0BDB0A2}">
  <dimension ref="A1:AK72"/>
  <sheetViews>
    <sheetView topLeftCell="B1" workbookViewId="0">
      <selection activeCell="Z14" sqref="Z14"/>
    </sheetView>
  </sheetViews>
  <sheetFormatPr defaultRowHeight="14.4"/>
  <cols>
    <col min="1" max="1" width="4.6640625" customWidth="1"/>
    <col min="3" max="3" width="15.109375" customWidth="1"/>
    <col min="4" max="4" width="5.109375" customWidth="1"/>
    <col min="6" max="6" width="19.6640625" customWidth="1"/>
    <col min="7" max="7" width="16.88671875" customWidth="1"/>
    <col min="9" max="9" width="10" customWidth="1"/>
    <col min="10" max="10" width="2.5546875" customWidth="1"/>
    <col min="11" max="23" width="5.6640625" customWidth="1"/>
    <col min="24" max="24" width="7.5546875" customWidth="1"/>
    <col min="25" max="28" width="5.6640625" customWidth="1"/>
  </cols>
  <sheetData>
    <row r="1" spans="1:37" ht="26.4" customHeight="1" thickBot="1">
      <c r="A1" s="147"/>
      <c r="B1" s="147"/>
      <c r="C1" s="147"/>
      <c r="D1" s="712" t="s">
        <v>66</v>
      </c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712"/>
      <c r="T1" s="712"/>
      <c r="U1" s="712"/>
      <c r="V1" s="712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</row>
    <row r="2" spans="1:37" ht="21.6" thickBot="1">
      <c r="A2" s="147"/>
      <c r="B2" s="147"/>
      <c r="C2" s="147"/>
      <c r="D2" s="1"/>
      <c r="E2" s="50"/>
      <c r="F2" s="50"/>
      <c r="G2" s="92" t="s">
        <v>23</v>
      </c>
      <c r="H2" s="90" t="s">
        <v>64</v>
      </c>
      <c r="I2" s="90" t="s">
        <v>65</v>
      </c>
      <c r="J2" s="93"/>
      <c r="K2" s="94">
        <v>1</v>
      </c>
      <c r="L2" s="94">
        <v>2</v>
      </c>
      <c r="M2" s="94">
        <v>3</v>
      </c>
      <c r="N2" s="94">
        <v>4</v>
      </c>
      <c r="O2" s="94">
        <v>5</v>
      </c>
      <c r="P2" s="91"/>
      <c r="Q2" s="94">
        <v>6</v>
      </c>
      <c r="R2" s="94">
        <v>7</v>
      </c>
      <c r="S2" s="94">
        <v>8</v>
      </c>
      <c r="T2" s="94">
        <v>9</v>
      </c>
      <c r="U2" s="95">
        <v>10</v>
      </c>
      <c r="V2" s="49"/>
      <c r="W2" s="64"/>
      <c r="X2" s="207"/>
      <c r="Y2" s="207"/>
      <c r="Z2" s="207"/>
      <c r="AA2" s="207"/>
      <c r="AB2" s="208"/>
      <c r="AC2" s="147"/>
      <c r="AD2" s="147"/>
      <c r="AE2" s="147"/>
      <c r="AF2" s="147"/>
      <c r="AG2" s="147"/>
      <c r="AH2" s="147"/>
      <c r="AI2" s="147"/>
      <c r="AJ2" s="147"/>
      <c r="AK2" s="147"/>
    </row>
    <row r="3" spans="1:37" ht="18.600000000000001">
      <c r="A3" s="147"/>
      <c r="B3" s="147"/>
      <c r="C3" s="147"/>
      <c r="D3" s="43">
        <v>1</v>
      </c>
      <c r="E3" s="69" t="s">
        <v>56</v>
      </c>
      <c r="F3" s="70"/>
      <c r="G3" s="79">
        <v>42081</v>
      </c>
      <c r="H3" s="80">
        <v>2010</v>
      </c>
      <c r="I3" s="282">
        <f>SUM(P3+V3)</f>
        <v>1482</v>
      </c>
      <c r="J3" s="81"/>
      <c r="K3" s="82">
        <v>148</v>
      </c>
      <c r="L3" s="82">
        <v>148</v>
      </c>
      <c r="M3" s="82">
        <v>146</v>
      </c>
      <c r="N3" s="82">
        <v>148</v>
      </c>
      <c r="O3" s="82">
        <v>144</v>
      </c>
      <c r="P3" s="282">
        <f>SUM(K3:O3)</f>
        <v>734</v>
      </c>
      <c r="Q3" s="82">
        <v>148</v>
      </c>
      <c r="R3" s="82">
        <v>152</v>
      </c>
      <c r="S3" s="82">
        <v>152</v>
      </c>
      <c r="T3" s="82">
        <v>148</v>
      </c>
      <c r="U3" s="82">
        <v>148</v>
      </c>
      <c r="V3" s="285">
        <f>SUM(Q3:U3)</f>
        <v>748</v>
      </c>
      <c r="W3" s="62"/>
      <c r="X3" s="209"/>
      <c r="Y3" s="209"/>
      <c r="Z3" s="209"/>
      <c r="AA3" s="209"/>
      <c r="AB3" s="210"/>
      <c r="AC3" s="147"/>
      <c r="AD3" s="147"/>
      <c r="AE3" s="147"/>
      <c r="AF3" s="147"/>
      <c r="AG3" s="147"/>
      <c r="AH3" s="147"/>
      <c r="AI3" s="147"/>
      <c r="AJ3" s="147"/>
      <c r="AK3" s="147"/>
    </row>
    <row r="4" spans="1:37" ht="18.600000000000001">
      <c r="A4" s="147"/>
      <c r="B4" s="147"/>
      <c r="C4" s="147"/>
      <c r="D4" s="288">
        <v>2</v>
      </c>
      <c r="E4" s="71" t="s">
        <v>57</v>
      </c>
      <c r="F4" s="45"/>
      <c r="G4" s="65">
        <v>42754</v>
      </c>
      <c r="H4" s="66">
        <v>2017</v>
      </c>
      <c r="I4" s="283">
        <f>SUM(P4+V4)</f>
        <v>1471</v>
      </c>
      <c r="J4" s="67"/>
      <c r="K4" s="68">
        <v>147</v>
      </c>
      <c r="L4" s="68">
        <v>148</v>
      </c>
      <c r="M4" s="68">
        <v>148</v>
      </c>
      <c r="N4" s="68">
        <v>144</v>
      </c>
      <c r="O4" s="68">
        <v>148</v>
      </c>
      <c r="P4" s="283">
        <f>SUM(K4:O4)</f>
        <v>735</v>
      </c>
      <c r="Q4" s="68">
        <v>148</v>
      </c>
      <c r="R4" s="68">
        <v>144</v>
      </c>
      <c r="S4" s="68">
        <v>148</v>
      </c>
      <c r="T4" s="68">
        <v>148</v>
      </c>
      <c r="U4" s="68">
        <v>148</v>
      </c>
      <c r="V4" s="286">
        <f>SUM(Q4:U4)</f>
        <v>736</v>
      </c>
      <c r="W4" s="63"/>
      <c r="X4" s="209"/>
      <c r="Y4" s="209"/>
      <c r="Z4" s="209"/>
      <c r="AA4" s="209"/>
      <c r="AB4" s="210"/>
      <c r="AC4" s="147"/>
      <c r="AD4" s="147"/>
      <c r="AE4" s="147"/>
      <c r="AF4" s="147"/>
      <c r="AG4" s="147"/>
      <c r="AH4" s="147"/>
      <c r="AI4" s="147"/>
      <c r="AJ4" s="147"/>
      <c r="AK4" s="147"/>
    </row>
    <row r="5" spans="1:37" ht="18.600000000000001">
      <c r="A5" s="147"/>
      <c r="B5" s="147"/>
      <c r="C5" s="147"/>
      <c r="D5" s="43">
        <v>3</v>
      </c>
      <c r="E5" s="71" t="s">
        <v>30</v>
      </c>
      <c r="F5" s="45"/>
      <c r="G5" s="65">
        <v>43405</v>
      </c>
      <c r="H5" s="66">
        <v>2018</v>
      </c>
      <c r="I5" s="283">
        <f>SUM(P5+V5)</f>
        <v>1458</v>
      </c>
      <c r="J5" s="67"/>
      <c r="K5" s="68">
        <v>140</v>
      </c>
      <c r="L5" s="68">
        <v>144</v>
      </c>
      <c r="M5" s="68">
        <v>152</v>
      </c>
      <c r="N5" s="68">
        <v>144</v>
      </c>
      <c r="O5" s="68">
        <v>142</v>
      </c>
      <c r="P5" s="283">
        <f>SUM(K5:O5)</f>
        <v>722</v>
      </c>
      <c r="Q5" s="68">
        <v>148</v>
      </c>
      <c r="R5" s="68">
        <v>148</v>
      </c>
      <c r="S5" s="68">
        <v>148</v>
      </c>
      <c r="T5" s="68">
        <v>148</v>
      </c>
      <c r="U5" s="68">
        <v>144</v>
      </c>
      <c r="V5" s="286">
        <f>SUM(Q5:U5)</f>
        <v>736</v>
      </c>
      <c r="W5" s="62"/>
      <c r="X5" s="209"/>
      <c r="Y5" s="209"/>
      <c r="Z5" s="209"/>
      <c r="AA5" s="209"/>
      <c r="AB5" s="210"/>
      <c r="AC5" s="147"/>
      <c r="AD5" s="147"/>
      <c r="AE5" s="147"/>
      <c r="AF5" s="147"/>
      <c r="AG5" s="147"/>
      <c r="AH5" s="147"/>
      <c r="AI5" s="147"/>
      <c r="AJ5" s="147"/>
      <c r="AK5" s="147"/>
    </row>
    <row r="6" spans="1:37" ht="18.600000000000001">
      <c r="A6" s="147"/>
      <c r="B6" s="147"/>
      <c r="C6" s="147"/>
      <c r="D6" s="288">
        <v>4</v>
      </c>
      <c r="E6" s="71" t="s">
        <v>26</v>
      </c>
      <c r="F6" s="45"/>
      <c r="G6" s="65">
        <v>42283</v>
      </c>
      <c r="H6" s="66">
        <v>2005</v>
      </c>
      <c r="I6" s="283">
        <f>SUM(P6+V6)</f>
        <v>1455</v>
      </c>
      <c r="J6" s="67"/>
      <c r="K6" s="68">
        <v>144</v>
      </c>
      <c r="L6" s="68">
        <v>144</v>
      </c>
      <c r="M6" s="68">
        <v>148</v>
      </c>
      <c r="N6" s="68">
        <v>148</v>
      </c>
      <c r="O6" s="68">
        <v>144</v>
      </c>
      <c r="P6" s="283">
        <f>SUM(K6:O6)</f>
        <v>728</v>
      </c>
      <c r="Q6" s="68">
        <v>144</v>
      </c>
      <c r="R6" s="68">
        <v>144</v>
      </c>
      <c r="S6" s="68">
        <v>147</v>
      </c>
      <c r="T6" s="68">
        <v>148</v>
      </c>
      <c r="U6" s="68">
        <v>144</v>
      </c>
      <c r="V6" s="286">
        <f>SUM(Q6:U6)</f>
        <v>727</v>
      </c>
      <c r="W6" s="63"/>
      <c r="X6" s="209"/>
      <c r="Y6" s="209"/>
      <c r="Z6" s="209"/>
      <c r="AA6" s="209"/>
      <c r="AB6" s="210"/>
      <c r="AC6" s="147"/>
      <c r="AD6" s="147"/>
      <c r="AE6" s="147"/>
      <c r="AF6" s="147"/>
      <c r="AG6" s="147"/>
      <c r="AH6" s="147"/>
      <c r="AI6" s="147"/>
      <c r="AJ6" s="147"/>
      <c r="AK6" s="147"/>
    </row>
    <row r="7" spans="1:37" ht="18.600000000000001">
      <c r="A7" s="147"/>
      <c r="B7" s="147"/>
      <c r="C7" s="147"/>
      <c r="D7" s="43">
        <v>5</v>
      </c>
      <c r="E7" s="71" t="s">
        <v>29</v>
      </c>
      <c r="F7" s="45"/>
      <c r="G7" s="65">
        <v>43027</v>
      </c>
      <c r="H7" s="66">
        <v>2017</v>
      </c>
      <c r="I7" s="283">
        <f>SUM(P7+V7)</f>
        <v>1455</v>
      </c>
      <c r="J7" s="67"/>
      <c r="K7" s="68">
        <v>150</v>
      </c>
      <c r="L7" s="68">
        <v>140</v>
      </c>
      <c r="M7" s="68">
        <v>148</v>
      </c>
      <c r="N7" s="68">
        <v>148</v>
      </c>
      <c r="O7" s="68">
        <v>144</v>
      </c>
      <c r="P7" s="283">
        <f>SUM(K7:O7)</f>
        <v>730</v>
      </c>
      <c r="Q7" s="68">
        <v>145</v>
      </c>
      <c r="R7" s="68">
        <v>144</v>
      </c>
      <c r="S7" s="68">
        <v>144</v>
      </c>
      <c r="T7" s="68">
        <v>148</v>
      </c>
      <c r="U7" s="68">
        <v>144</v>
      </c>
      <c r="V7" s="286">
        <f>SUM(Q7:U7)</f>
        <v>725</v>
      </c>
      <c r="W7" s="63"/>
      <c r="X7" s="209"/>
      <c r="Y7" s="209"/>
      <c r="Z7" s="209"/>
      <c r="AA7" s="209"/>
      <c r="AB7" s="210"/>
      <c r="AC7" s="147"/>
      <c r="AD7" s="147"/>
      <c r="AE7" s="147"/>
      <c r="AF7" s="147"/>
      <c r="AG7" s="147"/>
      <c r="AH7" s="147"/>
      <c r="AI7" s="147"/>
      <c r="AJ7" s="147"/>
      <c r="AK7" s="147"/>
    </row>
    <row r="8" spans="1:37" ht="18.600000000000001">
      <c r="A8" s="147"/>
      <c r="B8" s="147"/>
      <c r="C8" s="147"/>
      <c r="D8" s="288">
        <v>6</v>
      </c>
      <c r="E8" s="71" t="s">
        <v>25</v>
      </c>
      <c r="F8" s="45"/>
      <c r="G8" s="65">
        <v>43510</v>
      </c>
      <c r="H8" s="66">
        <v>2019</v>
      </c>
      <c r="I8" s="283">
        <f>SUM(P8+V8)</f>
        <v>1447</v>
      </c>
      <c r="J8" s="67"/>
      <c r="K8" s="68">
        <v>143</v>
      </c>
      <c r="L8" s="68">
        <v>144</v>
      </c>
      <c r="M8" s="68">
        <v>150</v>
      </c>
      <c r="N8" s="68">
        <v>148</v>
      </c>
      <c r="O8" s="68">
        <v>148</v>
      </c>
      <c r="P8" s="283">
        <f>SUM(K8:O8)</f>
        <v>733</v>
      </c>
      <c r="Q8" s="68">
        <v>140</v>
      </c>
      <c r="R8" s="68">
        <v>144</v>
      </c>
      <c r="S8" s="68">
        <v>142</v>
      </c>
      <c r="T8" s="68">
        <v>142</v>
      </c>
      <c r="U8" s="68">
        <v>146</v>
      </c>
      <c r="V8" s="286">
        <f>SUM(Q8:U8)</f>
        <v>714</v>
      </c>
      <c r="W8" s="63"/>
      <c r="X8" s="211"/>
      <c r="Y8" s="211"/>
      <c r="Z8" s="211"/>
      <c r="AA8" s="209"/>
      <c r="AB8" s="210"/>
      <c r="AC8" s="147"/>
      <c r="AD8" s="147"/>
      <c r="AE8" s="147"/>
      <c r="AF8" s="147"/>
      <c r="AG8" s="147"/>
      <c r="AH8" s="147"/>
      <c r="AI8" s="147"/>
      <c r="AJ8" s="147"/>
      <c r="AK8" s="147"/>
    </row>
    <row r="9" spans="1:37" ht="18.600000000000001">
      <c r="A9" s="147"/>
      <c r="B9" s="147"/>
      <c r="C9" s="147"/>
      <c r="D9" s="43">
        <v>7</v>
      </c>
      <c r="E9" s="71" t="s">
        <v>27</v>
      </c>
      <c r="F9" s="45"/>
      <c r="G9" s="65">
        <v>42293</v>
      </c>
      <c r="H9" s="66">
        <v>2008</v>
      </c>
      <c r="I9" s="283">
        <f>SUM(P9+V9)</f>
        <v>1441</v>
      </c>
      <c r="J9" s="67"/>
      <c r="K9" s="68">
        <v>145</v>
      </c>
      <c r="L9" s="68">
        <v>148</v>
      </c>
      <c r="M9" s="68">
        <v>146</v>
      </c>
      <c r="N9" s="68">
        <v>140</v>
      </c>
      <c r="O9" s="68">
        <v>142</v>
      </c>
      <c r="P9" s="283">
        <f>SUM(K9:O9)</f>
        <v>721</v>
      </c>
      <c r="Q9" s="68">
        <v>144</v>
      </c>
      <c r="R9" s="68">
        <v>144</v>
      </c>
      <c r="S9" s="68">
        <v>144</v>
      </c>
      <c r="T9" s="68">
        <v>144</v>
      </c>
      <c r="U9" s="68">
        <v>144</v>
      </c>
      <c r="V9" s="286">
        <f>SUM(Q9:U9)</f>
        <v>720</v>
      </c>
      <c r="W9" s="63"/>
      <c r="X9" s="209"/>
      <c r="Y9" s="209"/>
      <c r="Z9" s="209"/>
      <c r="AA9" s="209"/>
      <c r="AB9" s="210"/>
      <c r="AC9" s="147"/>
      <c r="AD9" s="147"/>
      <c r="AE9" s="147"/>
      <c r="AF9" s="147"/>
      <c r="AG9" s="147"/>
      <c r="AH9" s="147"/>
      <c r="AI9" s="147"/>
      <c r="AJ9" s="147"/>
      <c r="AK9" s="147"/>
    </row>
    <row r="10" spans="1:37" ht="18.600000000000001">
      <c r="A10" s="147"/>
      <c r="B10" s="147"/>
      <c r="C10" s="147"/>
      <c r="D10" s="288">
        <v>8</v>
      </c>
      <c r="E10" s="71" t="s">
        <v>44</v>
      </c>
      <c r="F10" s="45"/>
      <c r="G10" s="65">
        <v>42256</v>
      </c>
      <c r="H10" s="66">
        <v>2004</v>
      </c>
      <c r="I10" s="283">
        <f>SUM(P10+V10)</f>
        <v>1439</v>
      </c>
      <c r="J10" s="67"/>
      <c r="K10" s="68">
        <v>140</v>
      </c>
      <c r="L10" s="68">
        <v>144</v>
      </c>
      <c r="M10" s="68">
        <v>140</v>
      </c>
      <c r="N10" s="68">
        <v>147</v>
      </c>
      <c r="O10" s="68">
        <v>140</v>
      </c>
      <c r="P10" s="283">
        <f>SUM(K10:O10)</f>
        <v>711</v>
      </c>
      <c r="Q10" s="68">
        <v>148</v>
      </c>
      <c r="R10" s="68">
        <v>148</v>
      </c>
      <c r="S10" s="68">
        <v>140</v>
      </c>
      <c r="T10" s="68">
        <v>144</v>
      </c>
      <c r="U10" s="68">
        <v>148</v>
      </c>
      <c r="V10" s="286">
        <f>SUM(Q10:U10)</f>
        <v>728</v>
      </c>
      <c r="W10" s="62"/>
      <c r="X10" s="209"/>
      <c r="Y10" s="209"/>
      <c r="Z10" s="209"/>
      <c r="AA10" s="209"/>
      <c r="AB10" s="210"/>
      <c r="AC10" s="147"/>
      <c r="AD10" s="147"/>
      <c r="AE10" s="147"/>
      <c r="AF10" s="147"/>
      <c r="AG10" s="147"/>
      <c r="AH10" s="147"/>
      <c r="AI10" s="147"/>
      <c r="AJ10" s="147"/>
      <c r="AK10" s="147"/>
    </row>
    <row r="11" spans="1:37" ht="18.600000000000001">
      <c r="A11" s="147"/>
      <c r="B11" s="147"/>
      <c r="C11" s="147"/>
      <c r="D11" s="43">
        <v>9</v>
      </c>
      <c r="E11" s="71" t="s">
        <v>52</v>
      </c>
      <c r="F11" s="45"/>
      <c r="G11" s="65">
        <v>42278</v>
      </c>
      <c r="H11" s="66">
        <v>2015</v>
      </c>
      <c r="I11" s="283">
        <f>SUM(P11+V11)</f>
        <v>1437</v>
      </c>
      <c r="J11" s="67"/>
      <c r="K11" s="68">
        <v>148</v>
      </c>
      <c r="L11" s="68">
        <v>144</v>
      </c>
      <c r="M11" s="68">
        <v>127</v>
      </c>
      <c r="N11" s="68">
        <v>148</v>
      </c>
      <c r="O11" s="68">
        <v>144</v>
      </c>
      <c r="P11" s="283">
        <f>SUM(K11:O11)</f>
        <v>711</v>
      </c>
      <c r="Q11" s="68">
        <v>140</v>
      </c>
      <c r="R11" s="68">
        <v>144</v>
      </c>
      <c r="S11" s="68">
        <v>150</v>
      </c>
      <c r="T11" s="68">
        <v>144</v>
      </c>
      <c r="U11" s="68">
        <v>148</v>
      </c>
      <c r="V11" s="286">
        <f>SUM(Q11:U11)</f>
        <v>726</v>
      </c>
      <c r="W11" s="63"/>
      <c r="X11" s="209"/>
      <c r="Y11" s="209"/>
      <c r="Z11" s="209"/>
      <c r="AA11" s="209"/>
      <c r="AB11" s="210"/>
      <c r="AC11" s="147"/>
      <c r="AD11" s="147"/>
      <c r="AE11" s="147"/>
      <c r="AF11" s="147"/>
      <c r="AG11" s="147"/>
      <c r="AH11" s="147"/>
      <c r="AI11" s="147"/>
      <c r="AJ11" s="147"/>
      <c r="AK11" s="147"/>
    </row>
    <row r="12" spans="1:37" ht="18.600000000000001">
      <c r="A12" s="147"/>
      <c r="B12" s="147"/>
      <c r="C12" s="147"/>
      <c r="D12" s="288">
        <v>10</v>
      </c>
      <c r="E12" s="120" t="s">
        <v>74</v>
      </c>
      <c r="F12" s="45"/>
      <c r="G12" s="65">
        <v>44822</v>
      </c>
      <c r="H12" s="121">
        <v>2012</v>
      </c>
      <c r="I12" s="283">
        <f>SUM(P12+V12)</f>
        <v>1436</v>
      </c>
      <c r="J12" s="87"/>
      <c r="K12" s="88">
        <v>140</v>
      </c>
      <c r="L12" s="88">
        <v>144</v>
      </c>
      <c r="M12" s="88">
        <v>140</v>
      </c>
      <c r="N12" s="88">
        <v>140</v>
      </c>
      <c r="O12" s="88">
        <v>144</v>
      </c>
      <c r="P12" s="283">
        <f>SUM(K12:O12)</f>
        <v>708</v>
      </c>
      <c r="Q12" s="119">
        <v>144</v>
      </c>
      <c r="R12" s="119">
        <v>144</v>
      </c>
      <c r="S12" s="119">
        <v>148</v>
      </c>
      <c r="T12" s="119">
        <v>144</v>
      </c>
      <c r="U12" s="119">
        <v>148</v>
      </c>
      <c r="V12" s="286">
        <f>SUM(Q12:U12)</f>
        <v>728</v>
      </c>
      <c r="W12" s="62"/>
      <c r="X12" s="209"/>
      <c r="Y12" s="209"/>
      <c r="Z12" s="209"/>
      <c r="AA12" s="209"/>
      <c r="AB12" s="210"/>
      <c r="AC12" s="147"/>
      <c r="AD12" s="147"/>
      <c r="AE12" s="147"/>
      <c r="AF12" s="147"/>
      <c r="AG12" s="147"/>
      <c r="AH12" s="147"/>
      <c r="AI12" s="147"/>
      <c r="AJ12" s="147"/>
      <c r="AK12" s="147"/>
    </row>
    <row r="13" spans="1:37" ht="18.600000000000001">
      <c r="A13" s="147"/>
      <c r="B13" s="147"/>
      <c r="C13" s="147"/>
      <c r="D13" s="43">
        <v>11</v>
      </c>
      <c r="E13" s="71" t="s">
        <v>3</v>
      </c>
      <c r="F13" s="45"/>
      <c r="G13" s="65">
        <v>42279</v>
      </c>
      <c r="H13" s="66">
        <v>2008</v>
      </c>
      <c r="I13" s="283">
        <f>SUM(P13+V13)</f>
        <v>1434</v>
      </c>
      <c r="J13" s="67"/>
      <c r="K13" s="68">
        <v>140</v>
      </c>
      <c r="L13" s="68">
        <v>144</v>
      </c>
      <c r="M13" s="68">
        <v>140</v>
      </c>
      <c r="N13" s="68">
        <v>144</v>
      </c>
      <c r="O13" s="68">
        <v>148</v>
      </c>
      <c r="P13" s="283">
        <f>SUM(K13:O13)</f>
        <v>716</v>
      </c>
      <c r="Q13" s="68">
        <v>144</v>
      </c>
      <c r="R13" s="68">
        <v>140</v>
      </c>
      <c r="S13" s="68">
        <v>146</v>
      </c>
      <c r="T13" s="68">
        <v>144</v>
      </c>
      <c r="U13" s="68">
        <v>144</v>
      </c>
      <c r="V13" s="286">
        <f>SUM(Q13:U13)</f>
        <v>718</v>
      </c>
      <c r="W13" s="63"/>
      <c r="X13" s="209"/>
      <c r="Y13" s="209"/>
      <c r="Z13" s="209"/>
      <c r="AA13" s="209"/>
      <c r="AB13" s="210"/>
      <c r="AC13" s="147"/>
      <c r="AD13" s="147"/>
      <c r="AE13" s="147"/>
      <c r="AF13" s="147"/>
      <c r="AG13" s="147"/>
      <c r="AH13" s="147"/>
      <c r="AI13" s="147"/>
      <c r="AJ13" s="147"/>
      <c r="AK13" s="147"/>
    </row>
    <row r="14" spans="1:37" ht="18.600000000000001">
      <c r="A14" s="147"/>
      <c r="B14" s="147"/>
      <c r="C14" s="147"/>
      <c r="D14" s="288">
        <v>12</v>
      </c>
      <c r="E14" s="71" t="s">
        <v>42</v>
      </c>
      <c r="F14" s="45"/>
      <c r="G14" s="65">
        <v>43146</v>
      </c>
      <c r="H14" s="66">
        <v>2018</v>
      </c>
      <c r="I14" s="283">
        <f>SUM(P14+V14)</f>
        <v>1426</v>
      </c>
      <c r="J14" s="67"/>
      <c r="K14" s="68">
        <v>148</v>
      </c>
      <c r="L14" s="68">
        <v>143</v>
      </c>
      <c r="M14" s="68">
        <v>144</v>
      </c>
      <c r="N14" s="68">
        <v>144</v>
      </c>
      <c r="O14" s="68">
        <v>144</v>
      </c>
      <c r="P14" s="283">
        <f>SUM(K14:O14)</f>
        <v>723</v>
      </c>
      <c r="Q14" s="68">
        <v>148</v>
      </c>
      <c r="R14" s="68">
        <v>144</v>
      </c>
      <c r="S14" s="68">
        <v>140</v>
      </c>
      <c r="T14" s="68">
        <v>144</v>
      </c>
      <c r="U14" s="68">
        <v>127</v>
      </c>
      <c r="V14" s="286">
        <f>SUM(Q14:U14)</f>
        <v>703</v>
      </c>
      <c r="W14" s="63"/>
      <c r="X14" s="209"/>
      <c r="Y14" s="209"/>
      <c r="Z14" s="209"/>
      <c r="AA14" s="209"/>
      <c r="AB14" s="210"/>
      <c r="AC14" s="147"/>
      <c r="AD14" s="147"/>
      <c r="AE14" s="147"/>
      <c r="AF14" s="147"/>
      <c r="AG14" s="147"/>
      <c r="AH14" s="147"/>
      <c r="AI14" s="147"/>
      <c r="AJ14" s="147"/>
      <c r="AK14" s="147"/>
    </row>
    <row r="15" spans="1:37" ht="18.600000000000001">
      <c r="A15" s="147"/>
      <c r="B15" s="147"/>
      <c r="C15" s="147"/>
      <c r="D15" s="43">
        <v>13</v>
      </c>
      <c r="E15" s="71" t="s">
        <v>31</v>
      </c>
      <c r="F15" s="45"/>
      <c r="G15" s="65">
        <v>42092</v>
      </c>
      <c r="H15" s="66">
        <v>2007</v>
      </c>
      <c r="I15" s="283">
        <f>SUM(P15+V15)</f>
        <v>1413</v>
      </c>
      <c r="J15" s="67"/>
      <c r="K15" s="68">
        <v>140</v>
      </c>
      <c r="L15" s="68">
        <v>142</v>
      </c>
      <c r="M15" s="68">
        <v>140</v>
      </c>
      <c r="N15" s="68">
        <v>140</v>
      </c>
      <c r="O15" s="68">
        <v>140</v>
      </c>
      <c r="P15" s="283">
        <f>SUM(K15:O15)</f>
        <v>702</v>
      </c>
      <c r="Q15" s="68">
        <v>144</v>
      </c>
      <c r="R15" s="68">
        <v>140</v>
      </c>
      <c r="S15" s="68">
        <v>144</v>
      </c>
      <c r="T15" s="68">
        <v>140</v>
      </c>
      <c r="U15" s="68">
        <v>143</v>
      </c>
      <c r="V15" s="286">
        <f>SUM(Q15:U15)</f>
        <v>711</v>
      </c>
      <c r="W15" s="63"/>
      <c r="X15" s="209"/>
      <c r="Y15" s="209"/>
      <c r="Z15" s="209"/>
      <c r="AA15" s="209"/>
      <c r="AB15" s="210"/>
      <c r="AC15" s="147"/>
      <c r="AD15" s="147"/>
      <c r="AE15" s="147"/>
      <c r="AF15" s="147"/>
      <c r="AG15" s="147"/>
      <c r="AH15" s="147"/>
      <c r="AI15" s="147"/>
      <c r="AJ15" s="147"/>
      <c r="AK15" s="147"/>
    </row>
    <row r="16" spans="1:37" ht="18.600000000000001">
      <c r="A16" s="147"/>
      <c r="B16" s="147"/>
      <c r="C16" s="147"/>
      <c r="D16" s="288">
        <v>14</v>
      </c>
      <c r="E16" s="71" t="s">
        <v>24</v>
      </c>
      <c r="F16" s="45"/>
      <c r="G16" s="65">
        <v>43580</v>
      </c>
      <c r="H16" s="66">
        <v>2019</v>
      </c>
      <c r="I16" s="283">
        <f>SUM(P16+V16)</f>
        <v>1409</v>
      </c>
      <c r="J16" s="67"/>
      <c r="K16" s="68">
        <v>140</v>
      </c>
      <c r="L16" s="68">
        <v>131</v>
      </c>
      <c r="M16" s="68">
        <v>142</v>
      </c>
      <c r="N16" s="68">
        <v>144</v>
      </c>
      <c r="O16" s="68">
        <v>140</v>
      </c>
      <c r="P16" s="283">
        <f>SUM(K16:O16)</f>
        <v>697</v>
      </c>
      <c r="Q16" s="68">
        <v>140</v>
      </c>
      <c r="R16" s="68">
        <v>140</v>
      </c>
      <c r="S16" s="68">
        <v>144</v>
      </c>
      <c r="T16" s="68">
        <v>144</v>
      </c>
      <c r="U16" s="68">
        <v>144</v>
      </c>
      <c r="V16" s="286">
        <f>SUM(Q16:U16)</f>
        <v>712</v>
      </c>
      <c r="W16" s="63"/>
      <c r="X16" s="209"/>
      <c r="Y16" s="209"/>
      <c r="Z16" s="209"/>
      <c r="AA16" s="209"/>
      <c r="AB16" s="210"/>
      <c r="AC16" s="147"/>
      <c r="AD16" s="147"/>
      <c r="AE16" s="147"/>
      <c r="AF16" s="147"/>
      <c r="AG16" s="147"/>
      <c r="AH16" s="147"/>
      <c r="AI16" s="147"/>
      <c r="AJ16" s="147"/>
      <c r="AK16" s="147"/>
    </row>
    <row r="17" spans="1:37" ht="18.600000000000001">
      <c r="A17" s="147"/>
      <c r="B17" s="147"/>
      <c r="C17" s="147"/>
      <c r="D17" s="43">
        <v>15</v>
      </c>
      <c r="E17" s="71" t="s">
        <v>53</v>
      </c>
      <c r="F17" s="45"/>
      <c r="G17" s="65">
        <v>42347</v>
      </c>
      <c r="H17" s="66">
        <v>2010</v>
      </c>
      <c r="I17" s="283">
        <f>SUM(P17+V17)</f>
        <v>1405</v>
      </c>
      <c r="J17" s="67"/>
      <c r="K17" s="68">
        <v>140</v>
      </c>
      <c r="L17" s="68">
        <v>142</v>
      </c>
      <c r="M17" s="68">
        <v>144</v>
      </c>
      <c r="N17" s="68">
        <v>145</v>
      </c>
      <c r="O17" s="68">
        <v>141</v>
      </c>
      <c r="P17" s="283">
        <f>SUM(K17:O17)</f>
        <v>712</v>
      </c>
      <c r="Q17" s="68">
        <v>140</v>
      </c>
      <c r="R17" s="68">
        <v>142</v>
      </c>
      <c r="S17" s="68">
        <v>140</v>
      </c>
      <c r="T17" s="68">
        <v>142</v>
      </c>
      <c r="U17" s="68">
        <v>129</v>
      </c>
      <c r="V17" s="286">
        <f>SUM(Q17:U17)</f>
        <v>693</v>
      </c>
      <c r="W17" s="63"/>
      <c r="X17" s="209"/>
      <c r="Y17" s="209"/>
      <c r="Z17" s="209"/>
      <c r="AA17" s="209"/>
      <c r="AB17" s="210"/>
      <c r="AC17" s="147"/>
      <c r="AD17" s="147"/>
      <c r="AE17" s="147"/>
      <c r="AF17" s="147"/>
      <c r="AG17" s="147"/>
      <c r="AH17" s="147"/>
      <c r="AI17" s="147"/>
      <c r="AJ17" s="147"/>
      <c r="AK17" s="147"/>
    </row>
    <row r="18" spans="1:37" ht="18.600000000000001">
      <c r="A18" s="147"/>
      <c r="B18" s="147"/>
      <c r="C18" s="147"/>
      <c r="D18" s="288">
        <v>16</v>
      </c>
      <c r="E18" s="71" t="s">
        <v>61</v>
      </c>
      <c r="F18" s="45"/>
      <c r="G18" s="65">
        <v>44931</v>
      </c>
      <c r="H18" s="66">
        <v>2023</v>
      </c>
      <c r="I18" s="283">
        <f>SUM(P18+V18)</f>
        <v>1401</v>
      </c>
      <c r="J18" s="67"/>
      <c r="K18" s="68">
        <v>144</v>
      </c>
      <c r="L18" s="68">
        <v>143</v>
      </c>
      <c r="M18" s="68">
        <v>140</v>
      </c>
      <c r="N18" s="68">
        <v>148</v>
      </c>
      <c r="O18" s="68">
        <v>144</v>
      </c>
      <c r="P18" s="283">
        <f>SUM(K18:O18)</f>
        <v>719</v>
      </c>
      <c r="Q18" s="68">
        <v>144</v>
      </c>
      <c r="R18" s="68">
        <v>132</v>
      </c>
      <c r="S18" s="68">
        <v>140</v>
      </c>
      <c r="T18" s="68">
        <v>140</v>
      </c>
      <c r="U18" s="68">
        <v>126</v>
      </c>
      <c r="V18" s="286">
        <f>SUM(Q18:U18)</f>
        <v>682</v>
      </c>
      <c r="W18" s="63"/>
      <c r="X18" s="209"/>
      <c r="Y18" s="209"/>
      <c r="Z18" s="209"/>
      <c r="AA18" s="209"/>
      <c r="AB18" s="210"/>
      <c r="AC18" s="147"/>
      <c r="AD18" s="147"/>
      <c r="AE18" s="147"/>
      <c r="AF18" s="147"/>
      <c r="AG18" s="147"/>
      <c r="AH18" s="147"/>
      <c r="AI18" s="147"/>
      <c r="AJ18" s="147"/>
      <c r="AK18" s="147"/>
    </row>
    <row r="19" spans="1:37" ht="18.600000000000001">
      <c r="A19" s="147"/>
      <c r="B19" s="147"/>
      <c r="C19" s="147"/>
      <c r="D19" s="43">
        <v>17</v>
      </c>
      <c r="E19" s="71" t="s">
        <v>13</v>
      </c>
      <c r="F19" s="45"/>
      <c r="G19" s="65">
        <v>42446</v>
      </c>
      <c r="H19" s="66">
        <v>2016</v>
      </c>
      <c r="I19" s="283">
        <f>SUM(P19+V19)</f>
        <v>1393</v>
      </c>
      <c r="J19" s="67"/>
      <c r="K19" s="68">
        <v>142</v>
      </c>
      <c r="L19" s="68">
        <v>143</v>
      </c>
      <c r="M19" s="68">
        <v>143</v>
      </c>
      <c r="N19" s="68">
        <v>142</v>
      </c>
      <c r="O19" s="68">
        <v>144</v>
      </c>
      <c r="P19" s="283">
        <f>SUM(K19:O19)</f>
        <v>714</v>
      </c>
      <c r="Q19" s="68">
        <v>144</v>
      </c>
      <c r="R19" s="68">
        <v>143</v>
      </c>
      <c r="S19" s="68">
        <v>124</v>
      </c>
      <c r="T19" s="68">
        <v>128</v>
      </c>
      <c r="U19" s="68">
        <v>140</v>
      </c>
      <c r="V19" s="286">
        <f>SUM(Q19:U19)</f>
        <v>679</v>
      </c>
      <c r="W19" s="63"/>
      <c r="X19" s="209"/>
      <c r="Y19" s="209"/>
      <c r="Z19" s="209"/>
      <c r="AA19" s="209"/>
      <c r="AB19" s="210"/>
      <c r="AC19" s="147"/>
      <c r="AD19" s="147"/>
      <c r="AE19" s="147"/>
      <c r="AF19" s="147"/>
      <c r="AG19" s="147"/>
      <c r="AH19" s="147"/>
      <c r="AI19" s="147"/>
      <c r="AJ19" s="147"/>
      <c r="AK19" s="147"/>
    </row>
    <row r="20" spans="1:37" ht="18.600000000000001">
      <c r="A20" s="147"/>
      <c r="B20" s="147"/>
      <c r="C20" s="147"/>
      <c r="D20" s="288">
        <v>18</v>
      </c>
      <c r="E20" s="71" t="s">
        <v>38</v>
      </c>
      <c r="F20" s="45"/>
      <c r="G20" s="65">
        <v>42068</v>
      </c>
      <c r="H20" s="66">
        <v>2009</v>
      </c>
      <c r="I20" s="283">
        <f>SUM(P20+V20)</f>
        <v>1361</v>
      </c>
      <c r="J20" s="67"/>
      <c r="K20" s="68">
        <v>140</v>
      </c>
      <c r="L20" s="68">
        <v>140</v>
      </c>
      <c r="M20" s="68">
        <v>146</v>
      </c>
      <c r="N20" s="68">
        <v>124</v>
      </c>
      <c r="O20" s="68">
        <v>124</v>
      </c>
      <c r="P20" s="283">
        <f>SUM(K20:O20)</f>
        <v>674</v>
      </c>
      <c r="Q20" s="68">
        <v>140</v>
      </c>
      <c r="R20" s="68">
        <v>142</v>
      </c>
      <c r="S20" s="68">
        <v>143</v>
      </c>
      <c r="T20" s="68">
        <v>129</v>
      </c>
      <c r="U20" s="68">
        <v>133</v>
      </c>
      <c r="V20" s="286">
        <f>SUM(Q20:U20)</f>
        <v>687</v>
      </c>
      <c r="W20" s="63"/>
      <c r="X20" s="209"/>
      <c r="Y20" s="209"/>
      <c r="Z20" s="209"/>
      <c r="AA20" s="209"/>
      <c r="AB20" s="210"/>
      <c r="AC20" s="147"/>
      <c r="AD20" s="147"/>
      <c r="AE20" s="147"/>
      <c r="AF20" s="147"/>
      <c r="AG20" s="147"/>
      <c r="AH20" s="147"/>
      <c r="AI20" s="147"/>
      <c r="AJ20" s="147"/>
      <c r="AK20" s="147"/>
    </row>
    <row r="21" spans="1:37" ht="18.600000000000001">
      <c r="A21" s="147"/>
      <c r="B21" s="147"/>
      <c r="C21" s="147"/>
      <c r="D21" s="43">
        <v>19</v>
      </c>
      <c r="E21" s="71" t="s">
        <v>32</v>
      </c>
      <c r="F21" s="45"/>
      <c r="G21" s="65">
        <v>42712</v>
      </c>
      <c r="H21" s="66">
        <v>2016</v>
      </c>
      <c r="I21" s="283">
        <f>SUM(P21+V21)</f>
        <v>1361</v>
      </c>
      <c r="J21" s="67"/>
      <c r="K21" s="68">
        <v>123</v>
      </c>
      <c r="L21" s="68">
        <v>143</v>
      </c>
      <c r="M21" s="68">
        <v>140</v>
      </c>
      <c r="N21" s="68">
        <v>129</v>
      </c>
      <c r="O21" s="68">
        <v>148</v>
      </c>
      <c r="P21" s="283">
        <f>SUM(K21:O21)</f>
        <v>683</v>
      </c>
      <c r="Q21" s="68">
        <v>125</v>
      </c>
      <c r="R21" s="68">
        <v>140</v>
      </c>
      <c r="S21" s="68">
        <v>140</v>
      </c>
      <c r="T21" s="68">
        <v>131</v>
      </c>
      <c r="U21" s="68">
        <v>142</v>
      </c>
      <c r="V21" s="286">
        <f>SUM(Q21:U21)</f>
        <v>678</v>
      </c>
      <c r="W21" s="63"/>
      <c r="X21" s="209"/>
      <c r="Y21" s="209"/>
      <c r="Z21" s="209"/>
      <c r="AA21" s="209"/>
      <c r="AB21" s="210"/>
      <c r="AC21" s="147"/>
      <c r="AD21" s="147"/>
      <c r="AE21" s="147"/>
      <c r="AF21" s="147"/>
      <c r="AG21" s="147"/>
      <c r="AH21" s="147"/>
      <c r="AI21" s="147"/>
      <c r="AJ21" s="147"/>
      <c r="AK21" s="147"/>
    </row>
    <row r="22" spans="1:37" ht="18.600000000000001">
      <c r="A22" s="147"/>
      <c r="B22" s="147"/>
      <c r="C22" s="147"/>
      <c r="D22" s="288">
        <v>20</v>
      </c>
      <c r="E22" s="71" t="s">
        <v>58</v>
      </c>
      <c r="F22" s="45"/>
      <c r="G22" s="65">
        <v>42817</v>
      </c>
      <c r="H22" s="66">
        <v>2017</v>
      </c>
      <c r="I22" s="283">
        <f>SUM(P22+V22)</f>
        <v>1344</v>
      </c>
      <c r="J22" s="67"/>
      <c r="K22" s="68">
        <v>126</v>
      </c>
      <c r="L22" s="68">
        <v>116</v>
      </c>
      <c r="M22" s="68">
        <v>132</v>
      </c>
      <c r="N22" s="68">
        <v>140</v>
      </c>
      <c r="O22" s="68">
        <v>128</v>
      </c>
      <c r="P22" s="283">
        <f>SUM(K22:O22)</f>
        <v>642</v>
      </c>
      <c r="Q22" s="68">
        <v>126</v>
      </c>
      <c r="R22" s="68">
        <v>144</v>
      </c>
      <c r="S22" s="68">
        <v>144</v>
      </c>
      <c r="T22" s="68">
        <v>144</v>
      </c>
      <c r="U22" s="68">
        <v>144</v>
      </c>
      <c r="V22" s="286">
        <f>SUM(Q22:U22)</f>
        <v>702</v>
      </c>
      <c r="W22" s="63"/>
      <c r="X22" s="209"/>
      <c r="Y22" s="209"/>
      <c r="Z22" s="209"/>
      <c r="AA22" s="209"/>
      <c r="AB22" s="210"/>
      <c r="AC22" s="147"/>
      <c r="AD22" s="147"/>
      <c r="AE22" s="147"/>
      <c r="AF22" s="147"/>
      <c r="AG22" s="147"/>
      <c r="AH22" s="147"/>
      <c r="AI22" s="147"/>
      <c r="AJ22" s="147"/>
      <c r="AK22" s="147"/>
    </row>
    <row r="23" spans="1:37" ht="18.600000000000001">
      <c r="A23" s="147"/>
      <c r="B23" s="147"/>
      <c r="C23" s="147"/>
      <c r="D23" s="43">
        <v>21</v>
      </c>
      <c r="E23" s="71" t="s">
        <v>68</v>
      </c>
      <c r="F23" s="45"/>
      <c r="G23" s="65">
        <v>44959</v>
      </c>
      <c r="H23" s="66">
        <v>2023</v>
      </c>
      <c r="I23" s="283">
        <f>SUM(P23+V23)</f>
        <v>1342</v>
      </c>
      <c r="J23" s="67"/>
      <c r="K23" s="68">
        <v>134</v>
      </c>
      <c r="L23" s="68">
        <v>127</v>
      </c>
      <c r="M23" s="68">
        <v>128</v>
      </c>
      <c r="N23" s="68">
        <v>126</v>
      </c>
      <c r="O23" s="68">
        <v>143</v>
      </c>
      <c r="P23" s="283">
        <f>SUM(K23:O23)</f>
        <v>658</v>
      </c>
      <c r="Q23" s="68">
        <v>124</v>
      </c>
      <c r="R23" s="68">
        <v>140</v>
      </c>
      <c r="S23" s="68">
        <v>140</v>
      </c>
      <c r="T23" s="68">
        <v>140</v>
      </c>
      <c r="U23" s="68">
        <v>140</v>
      </c>
      <c r="V23" s="286">
        <f>SUM(Q23:U23)</f>
        <v>684</v>
      </c>
      <c r="W23" s="63"/>
      <c r="X23" s="209"/>
      <c r="Y23" s="209"/>
      <c r="Z23" s="209"/>
      <c r="AA23" s="209"/>
      <c r="AB23" s="210"/>
      <c r="AC23" s="147"/>
      <c r="AD23" s="147"/>
      <c r="AE23" s="147"/>
      <c r="AF23" s="147"/>
      <c r="AG23" s="147"/>
      <c r="AH23" s="147"/>
      <c r="AI23" s="147"/>
      <c r="AJ23" s="147"/>
      <c r="AK23" s="147"/>
    </row>
    <row r="24" spans="1:37" ht="18.600000000000001">
      <c r="A24" s="147"/>
      <c r="B24" s="147"/>
      <c r="C24" s="147"/>
      <c r="D24" s="288">
        <v>22</v>
      </c>
      <c r="E24" s="71" t="s">
        <v>60</v>
      </c>
      <c r="F24" s="45"/>
      <c r="G24" s="65">
        <v>42251</v>
      </c>
      <c r="H24" s="66">
        <v>2014</v>
      </c>
      <c r="I24" s="283">
        <f>SUM(P24+V24)</f>
        <v>1337</v>
      </c>
      <c r="J24" s="67"/>
      <c r="K24" s="68">
        <v>135</v>
      </c>
      <c r="L24" s="68">
        <v>126</v>
      </c>
      <c r="M24" s="68">
        <v>126</v>
      </c>
      <c r="N24" s="68">
        <v>140</v>
      </c>
      <c r="O24" s="68">
        <v>127</v>
      </c>
      <c r="P24" s="283">
        <f>SUM(K24:O24)</f>
        <v>654</v>
      </c>
      <c r="Q24" s="68">
        <v>143</v>
      </c>
      <c r="R24" s="68">
        <v>142</v>
      </c>
      <c r="S24" s="68">
        <v>127</v>
      </c>
      <c r="T24" s="68">
        <v>144</v>
      </c>
      <c r="U24" s="68">
        <v>127</v>
      </c>
      <c r="V24" s="286">
        <f>SUM(Q24:U24)</f>
        <v>683</v>
      </c>
      <c r="W24" s="63"/>
      <c r="X24" s="209"/>
      <c r="Y24" s="209"/>
      <c r="Z24" s="209"/>
      <c r="AA24" s="209"/>
      <c r="AB24" s="210"/>
      <c r="AC24" s="147"/>
      <c r="AD24" s="147"/>
      <c r="AE24" s="147"/>
      <c r="AF24" s="147"/>
      <c r="AG24" s="147"/>
      <c r="AH24" s="147"/>
      <c r="AI24" s="147"/>
      <c r="AJ24" s="147"/>
      <c r="AK24" s="147"/>
    </row>
    <row r="25" spans="1:37" ht="18.600000000000001">
      <c r="A25" s="147"/>
      <c r="B25" s="147"/>
      <c r="C25" s="147"/>
      <c r="D25" s="43">
        <v>23</v>
      </c>
      <c r="E25" s="71" t="s">
        <v>43</v>
      </c>
      <c r="F25" s="45"/>
      <c r="G25" s="65">
        <v>43523</v>
      </c>
      <c r="H25" s="66">
        <v>2019</v>
      </c>
      <c r="I25" s="283">
        <f>SUM(P25+V25)</f>
        <v>1337</v>
      </c>
      <c r="J25" s="67"/>
      <c r="K25" s="68">
        <v>142</v>
      </c>
      <c r="L25" s="68">
        <v>128</v>
      </c>
      <c r="M25" s="68">
        <v>144</v>
      </c>
      <c r="N25" s="68">
        <v>129</v>
      </c>
      <c r="O25" s="68">
        <v>140</v>
      </c>
      <c r="P25" s="283">
        <f>SUM(K25:O25)</f>
        <v>683</v>
      </c>
      <c r="Q25" s="68">
        <v>127</v>
      </c>
      <c r="R25" s="68">
        <v>140</v>
      </c>
      <c r="S25" s="68">
        <v>140</v>
      </c>
      <c r="T25" s="68">
        <v>124</v>
      </c>
      <c r="U25" s="68">
        <v>123</v>
      </c>
      <c r="V25" s="286">
        <f>SUM(Q25:U25)</f>
        <v>654</v>
      </c>
      <c r="W25" s="63"/>
      <c r="X25" s="209"/>
      <c r="Y25" s="209"/>
      <c r="Z25" s="209"/>
      <c r="AA25" s="209"/>
      <c r="AB25" s="210"/>
      <c r="AC25" s="147"/>
      <c r="AD25" s="147"/>
      <c r="AE25" s="147"/>
      <c r="AF25" s="147"/>
      <c r="AG25" s="147"/>
      <c r="AH25" s="147"/>
      <c r="AI25" s="147"/>
      <c r="AJ25" s="147"/>
      <c r="AK25" s="147"/>
    </row>
    <row r="26" spans="1:37" ht="18.600000000000001">
      <c r="A26" s="147"/>
      <c r="B26" s="147"/>
      <c r="C26" s="147"/>
      <c r="D26" s="288">
        <v>24</v>
      </c>
      <c r="E26" s="71" t="s">
        <v>36</v>
      </c>
      <c r="F26" s="45"/>
      <c r="G26" s="65">
        <v>42118</v>
      </c>
      <c r="H26" s="66">
        <v>2007</v>
      </c>
      <c r="I26" s="283">
        <f>SUM(P26+V26)</f>
        <v>1302</v>
      </c>
      <c r="J26" s="67"/>
      <c r="K26" s="68">
        <v>123</v>
      </c>
      <c r="L26" s="68">
        <v>128</v>
      </c>
      <c r="M26" s="68">
        <v>126</v>
      </c>
      <c r="N26" s="68">
        <v>127</v>
      </c>
      <c r="O26" s="68">
        <v>124</v>
      </c>
      <c r="P26" s="283">
        <f>SUM(K26:O26)</f>
        <v>628</v>
      </c>
      <c r="Q26" s="68">
        <v>127</v>
      </c>
      <c r="R26" s="68">
        <v>128</v>
      </c>
      <c r="S26" s="68">
        <v>131</v>
      </c>
      <c r="T26" s="68">
        <v>140</v>
      </c>
      <c r="U26" s="68">
        <v>148</v>
      </c>
      <c r="V26" s="286">
        <f>SUM(Q26:U26)</f>
        <v>674</v>
      </c>
      <c r="W26" s="62"/>
      <c r="X26" s="209"/>
      <c r="Y26" s="209"/>
      <c r="Z26" s="209"/>
      <c r="AA26" s="209"/>
      <c r="AB26" s="210"/>
      <c r="AC26" s="147"/>
      <c r="AD26" s="147"/>
      <c r="AE26" s="147"/>
      <c r="AF26" s="147"/>
      <c r="AG26" s="147"/>
      <c r="AH26" s="147"/>
      <c r="AI26" s="147"/>
      <c r="AJ26" s="147"/>
      <c r="AK26" s="147"/>
    </row>
    <row r="27" spans="1:37" ht="18.600000000000001">
      <c r="A27" s="147"/>
      <c r="B27" s="147"/>
      <c r="C27" s="147"/>
      <c r="D27" s="43">
        <v>25</v>
      </c>
      <c r="E27" s="72" t="s">
        <v>47</v>
      </c>
      <c r="F27" s="148"/>
      <c r="G27" s="65">
        <v>42079</v>
      </c>
      <c r="H27" s="66">
        <v>2005</v>
      </c>
      <c r="I27" s="283">
        <f>SUM(P27+V27)</f>
        <v>1284</v>
      </c>
      <c r="J27" s="67"/>
      <c r="K27" s="68">
        <v>126</v>
      </c>
      <c r="L27" s="68">
        <v>126</v>
      </c>
      <c r="M27" s="68">
        <v>109</v>
      </c>
      <c r="N27" s="68">
        <v>125</v>
      </c>
      <c r="O27" s="68">
        <v>128</v>
      </c>
      <c r="P27" s="283">
        <f>SUM(K27:O27)</f>
        <v>614</v>
      </c>
      <c r="Q27" s="68">
        <v>127</v>
      </c>
      <c r="R27" s="68">
        <v>144</v>
      </c>
      <c r="S27" s="68">
        <v>140</v>
      </c>
      <c r="T27" s="68">
        <v>135</v>
      </c>
      <c r="U27" s="68">
        <v>124</v>
      </c>
      <c r="V27" s="286">
        <f>SUM(Q27:U27)</f>
        <v>670</v>
      </c>
      <c r="W27" s="63"/>
      <c r="X27" s="209"/>
      <c r="Y27" s="209"/>
      <c r="Z27" s="209"/>
      <c r="AA27" s="209"/>
      <c r="AB27" s="210"/>
      <c r="AC27" s="147"/>
      <c r="AD27" s="147"/>
      <c r="AE27" s="147"/>
      <c r="AF27" s="147"/>
      <c r="AG27" s="147"/>
      <c r="AH27" s="147"/>
      <c r="AI27" s="147"/>
      <c r="AJ27" s="147"/>
      <c r="AK27" s="147"/>
    </row>
    <row r="28" spans="1:37" ht="18.600000000000001">
      <c r="A28" s="147"/>
      <c r="B28" s="147"/>
      <c r="C28" s="147"/>
      <c r="D28" s="288">
        <v>26</v>
      </c>
      <c r="E28" s="71" t="s">
        <v>37</v>
      </c>
      <c r="F28" s="45"/>
      <c r="G28" s="65">
        <v>42307</v>
      </c>
      <c r="H28" s="66">
        <v>2008</v>
      </c>
      <c r="I28" s="283">
        <f>SUM(P28+V28)</f>
        <v>1274</v>
      </c>
      <c r="J28" s="67"/>
      <c r="K28" s="68">
        <v>130</v>
      </c>
      <c r="L28" s="68">
        <v>120</v>
      </c>
      <c r="M28" s="68">
        <v>132</v>
      </c>
      <c r="N28" s="68">
        <v>140</v>
      </c>
      <c r="O28" s="68">
        <v>116</v>
      </c>
      <c r="P28" s="283">
        <f>SUM(K28:O28)</f>
        <v>638</v>
      </c>
      <c r="Q28" s="68">
        <v>129</v>
      </c>
      <c r="R28" s="68">
        <v>140</v>
      </c>
      <c r="S28" s="68">
        <v>122</v>
      </c>
      <c r="T28" s="68">
        <v>123</v>
      </c>
      <c r="U28" s="68">
        <v>122</v>
      </c>
      <c r="V28" s="286">
        <f>SUM(Q28:U28)</f>
        <v>636</v>
      </c>
      <c r="W28" s="63"/>
      <c r="X28" s="209"/>
      <c r="Y28" s="209"/>
      <c r="Z28" s="209"/>
      <c r="AA28" s="209"/>
      <c r="AB28" s="210"/>
      <c r="AC28" s="147"/>
      <c r="AD28" s="147"/>
      <c r="AE28" s="147"/>
      <c r="AF28" s="147"/>
      <c r="AG28" s="147"/>
      <c r="AH28" s="147"/>
      <c r="AI28" s="147"/>
      <c r="AJ28" s="147"/>
      <c r="AK28" s="147"/>
    </row>
    <row r="29" spans="1:37" ht="18.600000000000001">
      <c r="A29" s="147"/>
      <c r="B29" s="147"/>
      <c r="C29" s="147"/>
      <c r="D29" s="43">
        <v>27</v>
      </c>
      <c r="E29" s="71" t="s">
        <v>40</v>
      </c>
      <c r="F29" s="45"/>
      <c r="G29" s="65">
        <v>43216</v>
      </c>
      <c r="H29" s="66">
        <v>2018</v>
      </c>
      <c r="I29" s="283">
        <f>SUM(P29+V29)</f>
        <v>1204</v>
      </c>
      <c r="J29" s="67"/>
      <c r="K29" s="68">
        <v>124</v>
      </c>
      <c r="L29" s="68">
        <v>124</v>
      </c>
      <c r="M29" s="68">
        <v>142</v>
      </c>
      <c r="N29" s="68">
        <v>117</v>
      </c>
      <c r="O29" s="68">
        <v>123</v>
      </c>
      <c r="P29" s="283">
        <f>SUM(K29:O29)</f>
        <v>630</v>
      </c>
      <c r="Q29" s="68">
        <v>105</v>
      </c>
      <c r="R29" s="68">
        <v>106</v>
      </c>
      <c r="S29" s="68">
        <v>122</v>
      </c>
      <c r="T29" s="68">
        <v>121</v>
      </c>
      <c r="U29" s="68">
        <v>120</v>
      </c>
      <c r="V29" s="286">
        <f>SUM(Q29:U29)</f>
        <v>574</v>
      </c>
      <c r="W29" s="61"/>
      <c r="X29" s="212"/>
      <c r="Y29" s="212"/>
      <c r="Z29" s="212"/>
      <c r="AA29" s="212"/>
      <c r="AB29" s="213"/>
      <c r="AC29" s="147"/>
      <c r="AD29" s="147"/>
      <c r="AE29" s="147"/>
      <c r="AF29" s="147"/>
      <c r="AG29" s="147"/>
      <c r="AH29" s="147"/>
      <c r="AI29" s="147"/>
      <c r="AJ29" s="147"/>
      <c r="AK29" s="147"/>
    </row>
    <row r="30" spans="1:37" ht="18.600000000000001">
      <c r="A30" s="147"/>
      <c r="B30" s="147"/>
      <c r="C30" s="147"/>
      <c r="D30" s="288">
        <v>28</v>
      </c>
      <c r="E30" s="71" t="s">
        <v>62</v>
      </c>
      <c r="F30" s="45"/>
      <c r="G30" s="65">
        <v>45001</v>
      </c>
      <c r="H30" s="66">
        <v>2023</v>
      </c>
      <c r="I30" s="283">
        <f>SUM(P30+V30)</f>
        <v>1198</v>
      </c>
      <c r="J30" s="67"/>
      <c r="K30" s="68">
        <v>95</v>
      </c>
      <c r="L30" s="68">
        <v>130</v>
      </c>
      <c r="M30" s="68">
        <v>107</v>
      </c>
      <c r="N30" s="68">
        <v>127</v>
      </c>
      <c r="O30" s="68">
        <v>126</v>
      </c>
      <c r="P30" s="283">
        <f>SUM(K30:O30)</f>
        <v>585</v>
      </c>
      <c r="Q30" s="68">
        <v>103</v>
      </c>
      <c r="R30" s="68">
        <v>146</v>
      </c>
      <c r="S30" s="68">
        <v>129</v>
      </c>
      <c r="T30" s="68">
        <v>113</v>
      </c>
      <c r="U30" s="68">
        <v>122</v>
      </c>
      <c r="V30" s="286">
        <f>SUM(Q30:U30)</f>
        <v>613</v>
      </c>
      <c r="W30" s="61"/>
      <c r="X30" s="212"/>
      <c r="Y30" s="212"/>
      <c r="Z30" s="212"/>
      <c r="AA30" s="212"/>
      <c r="AB30" s="213"/>
      <c r="AC30" s="147"/>
      <c r="AD30" s="147"/>
      <c r="AE30" s="147"/>
      <c r="AF30" s="147"/>
      <c r="AG30" s="147"/>
      <c r="AH30" s="147"/>
      <c r="AI30" s="147"/>
      <c r="AJ30" s="147"/>
      <c r="AK30" s="147"/>
    </row>
    <row r="31" spans="1:37" ht="18.600000000000001">
      <c r="A31" s="147"/>
      <c r="B31" s="147"/>
      <c r="C31" s="147"/>
      <c r="D31" s="43">
        <v>29</v>
      </c>
      <c r="E31" s="71" t="s">
        <v>34</v>
      </c>
      <c r="F31" s="45"/>
      <c r="G31" s="65">
        <v>45015</v>
      </c>
      <c r="H31" s="66">
        <v>2023</v>
      </c>
      <c r="I31" s="283">
        <f>SUM(P31+V31)</f>
        <v>1179</v>
      </c>
      <c r="J31" s="67"/>
      <c r="K31" s="68">
        <v>106</v>
      </c>
      <c r="L31" s="68">
        <v>123</v>
      </c>
      <c r="M31" s="68">
        <v>124</v>
      </c>
      <c r="N31" s="68">
        <v>110</v>
      </c>
      <c r="O31" s="68">
        <v>110</v>
      </c>
      <c r="P31" s="283">
        <f>SUM(K31:O31)</f>
        <v>573</v>
      </c>
      <c r="Q31" s="68">
        <v>120</v>
      </c>
      <c r="R31" s="68">
        <v>127</v>
      </c>
      <c r="S31" s="68">
        <v>125</v>
      </c>
      <c r="T31" s="68">
        <v>113</v>
      </c>
      <c r="U31" s="68">
        <v>121</v>
      </c>
      <c r="V31" s="286">
        <f>SUM(Q31:U31)</f>
        <v>606</v>
      </c>
      <c r="W31" s="61"/>
      <c r="X31" s="212"/>
      <c r="Y31" s="212"/>
      <c r="Z31" s="212"/>
      <c r="AA31" s="212"/>
      <c r="AB31" s="213"/>
      <c r="AC31" s="147"/>
      <c r="AD31" s="147"/>
      <c r="AE31" s="147"/>
      <c r="AF31" s="147"/>
      <c r="AG31" s="147"/>
      <c r="AH31" s="147"/>
      <c r="AI31" s="147"/>
      <c r="AJ31" s="147"/>
      <c r="AK31" s="147"/>
    </row>
    <row r="32" spans="1:37" ht="18.600000000000001">
      <c r="A32" s="147"/>
      <c r="B32" s="147"/>
      <c r="C32" s="147"/>
      <c r="D32" s="288">
        <v>30</v>
      </c>
      <c r="E32" s="71" t="s">
        <v>69</v>
      </c>
      <c r="F32" s="45"/>
      <c r="G32" s="65">
        <v>44805</v>
      </c>
      <c r="H32" s="66">
        <v>2022</v>
      </c>
      <c r="I32" s="283">
        <f>SUM(P32+V32)</f>
        <v>1154</v>
      </c>
      <c r="J32" s="67"/>
      <c r="K32" s="68">
        <v>105</v>
      </c>
      <c r="L32" s="68">
        <v>108</v>
      </c>
      <c r="M32" s="68">
        <v>124</v>
      </c>
      <c r="N32" s="68">
        <v>125</v>
      </c>
      <c r="O32" s="68">
        <v>122</v>
      </c>
      <c r="P32" s="283">
        <f>SUM(K32:O32)</f>
        <v>584</v>
      </c>
      <c r="Q32" s="68">
        <v>105</v>
      </c>
      <c r="R32" s="68">
        <v>120</v>
      </c>
      <c r="S32" s="68">
        <v>106</v>
      </c>
      <c r="T32" s="68">
        <v>111</v>
      </c>
      <c r="U32" s="68">
        <v>128</v>
      </c>
      <c r="V32" s="286">
        <f>SUM(Q32:U32)</f>
        <v>570</v>
      </c>
      <c r="W32" s="7"/>
      <c r="X32" s="149"/>
      <c r="Y32" s="149"/>
      <c r="Z32" s="149"/>
      <c r="AA32" s="119"/>
      <c r="AB32" s="75"/>
      <c r="AC32" s="147"/>
      <c r="AD32" s="147"/>
      <c r="AE32" s="147"/>
      <c r="AF32" s="147"/>
      <c r="AG32" s="147"/>
      <c r="AH32" s="147"/>
      <c r="AI32" s="147"/>
      <c r="AJ32" s="147"/>
      <c r="AK32" s="147"/>
    </row>
    <row r="33" spans="1:37" ht="19.2" thickBot="1">
      <c r="A33" s="147"/>
      <c r="B33" s="147"/>
      <c r="C33" s="147"/>
      <c r="D33" s="43">
        <v>31</v>
      </c>
      <c r="E33" s="96" t="s">
        <v>71</v>
      </c>
      <c r="F33" s="46"/>
      <c r="G33" s="73">
        <v>45001</v>
      </c>
      <c r="H33" s="98">
        <v>2023</v>
      </c>
      <c r="I33" s="284">
        <f>SUM(P33+V33)</f>
        <v>1040</v>
      </c>
      <c r="J33" s="76"/>
      <c r="K33" s="97">
        <v>89</v>
      </c>
      <c r="L33" s="97">
        <v>111</v>
      </c>
      <c r="M33" s="97">
        <v>102</v>
      </c>
      <c r="N33" s="97">
        <v>109</v>
      </c>
      <c r="O33" s="97">
        <v>98</v>
      </c>
      <c r="P33" s="284">
        <f>SUM(K33:O33)</f>
        <v>509</v>
      </c>
      <c r="Q33" s="97">
        <v>88</v>
      </c>
      <c r="R33" s="97">
        <v>122</v>
      </c>
      <c r="S33" s="97">
        <v>108</v>
      </c>
      <c r="T33" s="97">
        <v>106</v>
      </c>
      <c r="U33" s="97">
        <v>107</v>
      </c>
      <c r="V33" s="287">
        <f>SUM(Q33:U33)</f>
        <v>531</v>
      </c>
      <c r="W33" s="7"/>
      <c r="X33" s="149"/>
      <c r="Y33" s="149"/>
      <c r="Z33" s="149"/>
      <c r="AA33" s="119"/>
      <c r="AB33" s="75"/>
      <c r="AC33" s="147"/>
      <c r="AD33" s="147"/>
      <c r="AE33" s="147"/>
      <c r="AF33" s="147"/>
      <c r="AG33" s="147"/>
      <c r="AH33" s="147"/>
      <c r="AI33" s="147"/>
      <c r="AJ33" s="147"/>
      <c r="AK33" s="147"/>
    </row>
    <row r="34" spans="1:37" ht="18.600000000000001">
      <c r="A34" s="147"/>
      <c r="B34" s="147"/>
      <c r="C34" s="147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7"/>
      <c r="X34" s="119"/>
      <c r="Y34" s="119"/>
      <c r="Z34" s="119"/>
      <c r="AA34" s="119"/>
      <c r="AB34" s="75"/>
      <c r="AC34" s="147"/>
      <c r="AD34" s="147"/>
      <c r="AE34" s="147"/>
      <c r="AF34" s="147"/>
      <c r="AG34" s="147"/>
      <c r="AH34" s="147"/>
      <c r="AI34" s="147"/>
      <c r="AJ34" s="147"/>
      <c r="AK34" s="147"/>
    </row>
    <row r="35" spans="1:37" ht="18.600000000000001">
      <c r="A35" s="147"/>
      <c r="B35" s="147"/>
      <c r="C35" s="147"/>
      <c r="D35" s="74"/>
      <c r="E35" s="45"/>
      <c r="F35" s="45"/>
      <c r="G35" s="45"/>
      <c r="H35" s="75"/>
      <c r="I35" s="75"/>
      <c r="J35" s="87"/>
      <c r="K35" s="119"/>
      <c r="L35" s="119"/>
      <c r="M35" s="119"/>
      <c r="N35" s="119"/>
      <c r="O35" s="119"/>
      <c r="P35" s="75"/>
      <c r="Q35" s="119"/>
      <c r="R35" s="119"/>
      <c r="S35" s="119"/>
      <c r="T35" s="119"/>
      <c r="U35" s="119"/>
      <c r="V35" s="75"/>
      <c r="W35" s="149"/>
      <c r="X35" s="149"/>
      <c r="Y35" s="149"/>
      <c r="Z35" s="149"/>
      <c r="AA35" s="119"/>
      <c r="AB35" s="75"/>
      <c r="AC35" s="147"/>
      <c r="AD35" s="147"/>
      <c r="AE35" s="147"/>
      <c r="AF35" s="147"/>
      <c r="AG35" s="147"/>
      <c r="AH35" s="147"/>
      <c r="AI35" s="147"/>
      <c r="AJ35" s="147"/>
      <c r="AK35" s="147"/>
    </row>
    <row r="36" spans="1:37" ht="18.600000000000001">
      <c r="A36" s="147"/>
      <c r="B36" s="147"/>
      <c r="C36" s="147"/>
      <c r="D36" s="74"/>
      <c r="E36" s="45"/>
      <c r="F36" s="45"/>
      <c r="G36" s="45"/>
      <c r="H36" s="75"/>
      <c r="I36" s="75"/>
      <c r="J36" s="87"/>
      <c r="K36" s="119"/>
      <c r="L36" s="119"/>
      <c r="M36" s="119"/>
      <c r="N36" s="119"/>
      <c r="O36" s="119"/>
      <c r="P36" s="75"/>
      <c r="Q36" s="119"/>
      <c r="R36" s="119"/>
      <c r="S36" s="119"/>
      <c r="T36" s="119"/>
      <c r="U36" s="119"/>
      <c r="V36" s="75"/>
      <c r="W36" s="119"/>
      <c r="X36" s="119"/>
      <c r="Y36" s="119"/>
      <c r="Z36" s="119"/>
      <c r="AA36" s="119"/>
      <c r="AB36" s="75"/>
      <c r="AC36" s="147"/>
      <c r="AD36" s="147"/>
      <c r="AE36" s="147"/>
      <c r="AF36" s="147"/>
      <c r="AG36" s="147"/>
      <c r="AH36" s="147"/>
      <c r="AI36" s="147"/>
      <c r="AJ36" s="147"/>
      <c r="AK36" s="147"/>
    </row>
    <row r="37" spans="1:37" ht="18.600000000000001">
      <c r="A37" s="147"/>
      <c r="B37" s="147"/>
      <c r="C37" s="147"/>
      <c r="D37" s="74"/>
      <c r="E37" s="45"/>
      <c r="F37" s="45"/>
      <c r="G37" s="45"/>
      <c r="H37" s="75"/>
      <c r="I37" s="75"/>
      <c r="J37" s="87"/>
      <c r="K37" s="119"/>
      <c r="L37" s="119"/>
      <c r="M37" s="119"/>
      <c r="N37" s="119"/>
      <c r="O37" s="119"/>
      <c r="P37" s="75"/>
      <c r="Q37" s="119"/>
      <c r="R37" s="119"/>
      <c r="S37" s="119"/>
      <c r="T37" s="119"/>
      <c r="U37" s="119"/>
      <c r="V37" s="75"/>
      <c r="W37" s="119"/>
      <c r="X37" s="119"/>
      <c r="Y37" s="119"/>
      <c r="Z37" s="119"/>
      <c r="AA37" s="119"/>
      <c r="AB37" s="75"/>
      <c r="AC37" s="147"/>
      <c r="AD37" s="147"/>
      <c r="AE37" s="147"/>
      <c r="AF37" s="147"/>
      <c r="AG37" s="147"/>
      <c r="AH37" s="147"/>
      <c r="AI37" s="147"/>
      <c r="AJ37" s="147"/>
      <c r="AK37" s="147"/>
    </row>
    <row r="38" spans="1:37" ht="18.600000000000001">
      <c r="A38" s="147"/>
      <c r="B38" s="147"/>
      <c r="C38" s="147"/>
      <c r="D38" s="74"/>
      <c r="E38" s="45"/>
      <c r="F38" s="45"/>
      <c r="G38" s="45"/>
      <c r="H38" s="75"/>
      <c r="I38" s="75"/>
      <c r="J38" s="87"/>
      <c r="K38" s="119"/>
      <c r="L38" s="119"/>
      <c r="M38" s="119"/>
      <c r="N38" s="119"/>
      <c r="O38" s="119"/>
      <c r="P38" s="75"/>
      <c r="Q38" s="119"/>
      <c r="R38" s="119"/>
      <c r="S38" s="119"/>
      <c r="T38" s="119"/>
      <c r="U38" s="119"/>
      <c r="V38" s="75"/>
      <c r="W38" s="149"/>
      <c r="X38" s="119"/>
      <c r="Y38" s="119"/>
      <c r="Z38" s="119"/>
      <c r="AA38" s="119"/>
      <c r="AB38" s="75"/>
      <c r="AC38" s="147"/>
      <c r="AD38" s="147"/>
      <c r="AE38" s="147"/>
      <c r="AF38" s="147"/>
      <c r="AG38" s="147"/>
      <c r="AH38" s="147"/>
      <c r="AI38" s="147"/>
      <c r="AJ38" s="147"/>
      <c r="AK38" s="147"/>
    </row>
    <row r="39" spans="1:37" ht="18.600000000000001">
      <c r="A39" s="147"/>
      <c r="B39" s="147"/>
      <c r="C39" s="147"/>
      <c r="D39" s="74"/>
      <c r="E39" s="45"/>
      <c r="F39" s="45"/>
      <c r="G39" s="45"/>
      <c r="H39" s="75"/>
      <c r="I39" s="75"/>
      <c r="J39" s="87"/>
      <c r="K39" s="119"/>
      <c r="L39" s="119"/>
      <c r="M39" s="119"/>
      <c r="N39" s="119"/>
      <c r="O39" s="119"/>
      <c r="P39" s="75"/>
      <c r="Q39" s="119"/>
      <c r="R39" s="119"/>
      <c r="S39" s="119"/>
      <c r="T39" s="119"/>
      <c r="U39" s="119"/>
      <c r="V39" s="75"/>
      <c r="W39" s="149"/>
      <c r="X39" s="119"/>
      <c r="Y39" s="119"/>
      <c r="Z39" s="119"/>
      <c r="AA39" s="119"/>
      <c r="AB39" s="75"/>
      <c r="AC39" s="147"/>
      <c r="AD39" s="147"/>
      <c r="AE39" s="147"/>
      <c r="AF39" s="147"/>
      <c r="AG39" s="147"/>
      <c r="AH39" s="147"/>
      <c r="AI39" s="147"/>
      <c r="AJ39" s="147"/>
      <c r="AK39" s="147"/>
    </row>
    <row r="40" spans="1:37" ht="18.600000000000001">
      <c r="A40" s="147"/>
      <c r="B40" s="147"/>
      <c r="C40" s="147"/>
      <c r="D40" s="74"/>
      <c r="E40" s="45"/>
      <c r="F40" s="45"/>
      <c r="G40" s="45"/>
      <c r="H40" s="75"/>
      <c r="I40" s="75"/>
      <c r="J40" s="87"/>
      <c r="K40" s="119"/>
      <c r="L40" s="119"/>
      <c r="M40" s="119"/>
      <c r="N40" s="119"/>
      <c r="O40" s="119"/>
      <c r="P40" s="75"/>
      <c r="Q40" s="119"/>
      <c r="R40" s="119"/>
      <c r="S40" s="119"/>
      <c r="T40" s="119"/>
      <c r="U40" s="119"/>
      <c r="V40" s="75"/>
      <c r="W40" s="149"/>
      <c r="X40" s="119"/>
      <c r="Y40" s="119"/>
      <c r="Z40" s="119"/>
      <c r="AA40" s="119"/>
      <c r="AB40" s="75"/>
      <c r="AC40" s="147"/>
      <c r="AD40" s="147"/>
      <c r="AE40" s="147"/>
      <c r="AF40" s="147"/>
      <c r="AG40" s="147"/>
      <c r="AH40" s="147"/>
      <c r="AI40" s="147"/>
      <c r="AJ40" s="147"/>
      <c r="AK40" s="147"/>
    </row>
    <row r="41" spans="1:37" ht="18.600000000000001">
      <c r="A41" s="147"/>
      <c r="B41" s="147"/>
      <c r="C41" s="147"/>
      <c r="D41" s="74"/>
      <c r="E41" s="45"/>
      <c r="F41" s="45"/>
      <c r="G41" s="45"/>
      <c r="H41" s="75"/>
      <c r="I41" s="75"/>
      <c r="J41" s="87"/>
      <c r="K41" s="119"/>
      <c r="L41" s="119"/>
      <c r="M41" s="119"/>
      <c r="N41" s="119"/>
      <c r="O41" s="119"/>
      <c r="P41" s="75"/>
      <c r="Q41" s="119"/>
      <c r="R41" s="119"/>
      <c r="S41" s="119"/>
      <c r="T41" s="119"/>
      <c r="U41" s="119"/>
      <c r="V41" s="75"/>
      <c r="W41" s="149"/>
      <c r="X41" s="119"/>
      <c r="Y41" s="119"/>
      <c r="Z41" s="119"/>
      <c r="AA41" s="119"/>
      <c r="AB41" s="75"/>
      <c r="AC41" s="147"/>
      <c r="AD41" s="147"/>
      <c r="AE41" s="147"/>
      <c r="AF41" s="147"/>
      <c r="AG41" s="147"/>
      <c r="AH41" s="147"/>
      <c r="AI41" s="147"/>
      <c r="AJ41" s="147"/>
      <c r="AK41" s="147"/>
    </row>
    <row r="42" spans="1:37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</row>
    <row r="43" spans="1:37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</row>
    <row r="44" spans="1:37">
      <c r="A44" s="147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</row>
    <row r="45" spans="1:37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</row>
    <row r="46" spans="1:37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</row>
    <row r="47" spans="1:37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</row>
    <row r="48" spans="1:37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</row>
    <row r="49" spans="1:37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</row>
    <row r="50" spans="1:37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</row>
    <row r="51" spans="1:37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</row>
    <row r="52" spans="1:37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</row>
    <row r="53" spans="1:37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</row>
    <row r="54" spans="1:37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</row>
    <row r="55" spans="1:37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</row>
    <row r="56" spans="1:37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</row>
    <row r="57" spans="1:37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</row>
    <row r="58" spans="1:37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</row>
    <row r="59" spans="1:37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</row>
    <row r="60" spans="1:37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</row>
    <row r="61" spans="1:37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</row>
    <row r="62" spans="1:37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</row>
    <row r="63" spans="1:37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</row>
    <row r="64" spans="1:37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</row>
    <row r="65" spans="1:37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</row>
    <row r="66" spans="1:37">
      <c r="A66" s="147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</row>
    <row r="67" spans="1:37">
      <c r="A67" s="147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</row>
    <row r="68" spans="1:37">
      <c r="A68" s="147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</row>
    <row r="69" spans="1:37">
      <c r="A69" s="147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</row>
    <row r="70" spans="1:37">
      <c r="A70" s="147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</row>
    <row r="71" spans="1:37"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</row>
    <row r="72" spans="1:37"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</row>
  </sheetData>
  <sortState xmlns:xlrd2="http://schemas.microsoft.com/office/spreadsheetml/2017/richdata2" ref="E3:V33">
    <sortCondition descending="1" ref="I3:I33"/>
  </sortState>
  <mergeCells count="1">
    <mergeCell ref="D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Voorblad</vt:lpstr>
      <vt:lpstr>Daguitslag</vt:lpstr>
      <vt:lpstr>Persoon score</vt:lpstr>
      <vt:lpstr>Stand competite</vt:lpstr>
      <vt:lpstr>Punten</vt:lpstr>
      <vt:lpstr>Club Kampioen</vt:lpstr>
      <vt:lpstr>stand op gemid</vt:lpstr>
      <vt:lpstr>Speciale score</vt:lpstr>
      <vt:lpstr>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</cp:lastModifiedBy>
  <dcterms:created xsi:type="dcterms:W3CDTF">2020-09-18T09:37:10Z</dcterms:created>
  <dcterms:modified xsi:type="dcterms:W3CDTF">2023-03-31T13:12:25Z</dcterms:modified>
</cp:coreProperties>
</file>