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A9C9B86E-24A3-4531-A3FD-BAD0092F6B2D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37" i="3" l="1"/>
  <c r="W38" i="3"/>
  <c r="U4" i="3"/>
  <c r="U5" i="3"/>
  <c r="U6" i="3"/>
  <c r="U7" i="3"/>
  <c r="U8" i="3"/>
  <c r="U9" i="3"/>
  <c r="U10" i="3"/>
  <c r="U3" i="3"/>
  <c r="U16" i="3"/>
  <c r="U17" i="3"/>
  <c r="U18" i="3"/>
  <c r="U19" i="3"/>
  <c r="U20" i="3"/>
  <c r="U21" i="3"/>
  <c r="U22" i="3"/>
  <c r="U23" i="3"/>
  <c r="U15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27" i="3"/>
  <c r="W27" i="3"/>
  <c r="W33" i="3"/>
  <c r="W29" i="3"/>
  <c r="W36" i="3"/>
  <c r="W28" i="3"/>
  <c r="W39" i="3"/>
  <c r="W35" i="3"/>
  <c r="W40" i="3"/>
  <c r="W34" i="3"/>
  <c r="W32" i="3"/>
  <c r="W31" i="3"/>
  <c r="W30" i="3"/>
  <c r="W22" i="3"/>
  <c r="W19" i="3"/>
  <c r="W20" i="3"/>
  <c r="W15" i="3"/>
  <c r="W16" i="3"/>
  <c r="W17" i="3"/>
  <c r="W21" i="3"/>
  <c r="W10" i="3"/>
  <c r="W23" i="3"/>
  <c r="W18" i="3"/>
  <c r="W9" i="3"/>
  <c r="W8" i="3"/>
  <c r="W7" i="3"/>
  <c r="W5" i="3"/>
  <c r="W6" i="3"/>
  <c r="W4" i="3"/>
  <c r="W3" i="3"/>
  <c r="AE6" i="2"/>
  <c r="Y6" i="2"/>
  <c r="S6" i="2"/>
  <c r="M6" i="2"/>
  <c r="V4" i="6"/>
  <c r="V5" i="6"/>
  <c r="V6" i="6"/>
  <c r="V7" i="6"/>
  <c r="V8" i="6"/>
  <c r="I8" i="6" s="1"/>
  <c r="V9" i="6"/>
  <c r="V10" i="6"/>
  <c r="V11" i="6"/>
  <c r="V12" i="6"/>
  <c r="I12" i="6" s="1"/>
  <c r="V13" i="6"/>
  <c r="V14" i="6"/>
  <c r="V15" i="6"/>
  <c r="V16" i="6"/>
  <c r="I16" i="6" s="1"/>
  <c r="V17" i="6"/>
  <c r="V18" i="6"/>
  <c r="V19" i="6"/>
  <c r="V21" i="6"/>
  <c r="V20" i="6"/>
  <c r="V22" i="6"/>
  <c r="V23" i="6"/>
  <c r="V24" i="6"/>
  <c r="I24" i="6" s="1"/>
  <c r="V26" i="6"/>
  <c r="V27" i="6"/>
  <c r="V25" i="6"/>
  <c r="V28" i="6"/>
  <c r="I28" i="6" s="1"/>
  <c r="V29" i="6"/>
  <c r="V30" i="6"/>
  <c r="V31" i="6"/>
  <c r="V32" i="6"/>
  <c r="V33" i="6"/>
  <c r="P4" i="6"/>
  <c r="P5" i="6"/>
  <c r="I5" i="6" s="1"/>
  <c r="P6" i="6"/>
  <c r="I6" i="6" s="1"/>
  <c r="P7" i="6"/>
  <c r="P8" i="6"/>
  <c r="P9" i="6"/>
  <c r="I9" i="6" s="1"/>
  <c r="P10" i="6"/>
  <c r="I10" i="6" s="1"/>
  <c r="P11" i="6"/>
  <c r="P12" i="6"/>
  <c r="P13" i="6"/>
  <c r="P14" i="6"/>
  <c r="P15" i="6"/>
  <c r="P16" i="6"/>
  <c r="P17" i="6"/>
  <c r="P18" i="6"/>
  <c r="I18" i="6" s="1"/>
  <c r="P19" i="6"/>
  <c r="P21" i="6"/>
  <c r="I21" i="6" s="1"/>
  <c r="P20" i="6"/>
  <c r="P22" i="6"/>
  <c r="I22" i="6" s="1"/>
  <c r="P23" i="6"/>
  <c r="P24" i="6"/>
  <c r="P26" i="6"/>
  <c r="I26" i="6" s="1"/>
  <c r="P27" i="6"/>
  <c r="I27" i="6" s="1"/>
  <c r="P25" i="6"/>
  <c r="P28" i="6"/>
  <c r="P29" i="6"/>
  <c r="P30" i="6"/>
  <c r="P31" i="6"/>
  <c r="P32" i="6"/>
  <c r="P33" i="6"/>
  <c r="I4" i="6"/>
  <c r="I13" i="6"/>
  <c r="I14" i="6"/>
  <c r="I29" i="6"/>
  <c r="I32" i="6"/>
  <c r="V3" i="6"/>
  <c r="P3" i="6"/>
  <c r="M3" i="2"/>
  <c r="M4" i="2"/>
  <c r="M15" i="2"/>
  <c r="M19" i="2"/>
  <c r="M34" i="2"/>
  <c r="S3" i="2"/>
  <c r="S4" i="2"/>
  <c r="S15" i="2"/>
  <c r="S19" i="2"/>
  <c r="S34" i="2"/>
  <c r="Y3" i="2"/>
  <c r="Y4" i="2"/>
  <c r="Y15" i="2"/>
  <c r="Y19" i="2"/>
  <c r="Y34" i="2"/>
  <c r="AE3" i="2"/>
  <c r="AE4" i="2"/>
  <c r="AE15" i="2"/>
  <c r="AE19" i="2"/>
  <c r="AE34" i="2"/>
  <c r="AE13" i="2"/>
  <c r="AE27" i="2"/>
  <c r="AE5" i="2"/>
  <c r="AE30" i="2"/>
  <c r="AE23" i="2"/>
  <c r="AE31" i="2"/>
  <c r="AE20" i="2"/>
  <c r="AE12" i="2"/>
  <c r="AE10" i="2"/>
  <c r="AE25" i="2"/>
  <c r="AE17" i="2"/>
  <c r="AE18" i="2"/>
  <c r="AE26" i="2"/>
  <c r="AE11" i="2"/>
  <c r="AE21" i="2"/>
  <c r="AE28" i="2"/>
  <c r="AE7" i="2"/>
  <c r="AE8" i="2"/>
  <c r="AE29" i="2"/>
  <c r="AE22" i="2"/>
  <c r="AE14" i="2"/>
  <c r="AE32" i="2"/>
  <c r="AE33" i="2"/>
  <c r="AE16" i="2"/>
  <c r="AE24" i="2"/>
  <c r="Y13" i="2"/>
  <c r="Y27" i="2"/>
  <c r="Y5" i="2"/>
  <c r="Y30" i="2"/>
  <c r="Y23" i="2"/>
  <c r="Y31" i="2"/>
  <c r="Y20" i="2"/>
  <c r="Y12" i="2"/>
  <c r="Y10" i="2"/>
  <c r="Y25" i="2"/>
  <c r="Y17" i="2"/>
  <c r="Y18" i="2"/>
  <c r="Y26" i="2"/>
  <c r="Y11" i="2"/>
  <c r="Y21" i="2"/>
  <c r="Y28" i="2"/>
  <c r="Y7" i="2"/>
  <c r="Y8" i="2"/>
  <c r="Y29" i="2"/>
  <c r="Y22" i="2"/>
  <c r="Y14" i="2"/>
  <c r="Y32" i="2"/>
  <c r="Y33" i="2"/>
  <c r="Y16" i="2"/>
  <c r="Y24" i="2"/>
  <c r="S13" i="2"/>
  <c r="S27" i="2"/>
  <c r="S5" i="2"/>
  <c r="S30" i="2"/>
  <c r="S23" i="2"/>
  <c r="S31" i="2"/>
  <c r="S20" i="2"/>
  <c r="S12" i="2"/>
  <c r="S10" i="2"/>
  <c r="S25" i="2"/>
  <c r="S17" i="2"/>
  <c r="S18" i="2"/>
  <c r="S26" i="2"/>
  <c r="S11" i="2"/>
  <c r="S21" i="2"/>
  <c r="S28" i="2"/>
  <c r="S7" i="2"/>
  <c r="S8" i="2"/>
  <c r="S29" i="2"/>
  <c r="S22" i="2"/>
  <c r="S14" i="2"/>
  <c r="S32" i="2"/>
  <c r="S33" i="2"/>
  <c r="S16" i="2"/>
  <c r="S24" i="2"/>
  <c r="M13" i="2"/>
  <c r="M27" i="2"/>
  <c r="M5" i="2"/>
  <c r="M30" i="2"/>
  <c r="M23" i="2"/>
  <c r="M31" i="2"/>
  <c r="M20" i="2"/>
  <c r="M12" i="2"/>
  <c r="M10" i="2"/>
  <c r="M25" i="2"/>
  <c r="M17" i="2"/>
  <c r="M18" i="2"/>
  <c r="M26" i="2"/>
  <c r="M11" i="2"/>
  <c r="M21" i="2"/>
  <c r="M28" i="2"/>
  <c r="M7" i="2"/>
  <c r="M8" i="2"/>
  <c r="M29" i="2"/>
  <c r="M22" i="2"/>
  <c r="M14" i="2"/>
  <c r="M32" i="2"/>
  <c r="M33" i="2"/>
  <c r="M16" i="2"/>
  <c r="M24" i="2"/>
  <c r="AE9" i="2"/>
  <c r="Y9" i="2"/>
  <c r="S9" i="2"/>
  <c r="M9" i="2"/>
  <c r="D6" i="2" l="1"/>
  <c r="F6" i="2" s="1"/>
  <c r="D10" i="2"/>
  <c r="F10" i="2" s="1"/>
  <c r="I17" i="6"/>
  <c r="I20" i="6"/>
  <c r="I33" i="6"/>
  <c r="I30" i="6"/>
  <c r="D23" i="2"/>
  <c r="F23" i="2" s="1"/>
  <c r="D24" i="2"/>
  <c r="F24" i="2" s="1"/>
  <c r="D14" i="2"/>
  <c r="F14" i="2" s="1"/>
  <c r="D20" i="2"/>
  <c r="F20" i="2" s="1"/>
  <c r="D7" i="2"/>
  <c r="F7" i="2" s="1"/>
  <c r="I31" i="6"/>
  <c r="I25" i="6"/>
  <c r="I23" i="6"/>
  <c r="I19" i="6"/>
  <c r="I15" i="6"/>
  <c r="I11" i="6"/>
  <c r="I7" i="6"/>
  <c r="I3" i="6"/>
  <c r="D13" i="2"/>
  <c r="F13" i="2" s="1"/>
  <c r="D26" i="2"/>
  <c r="F26" i="2" s="1"/>
  <c r="D11" i="2"/>
  <c r="F11" i="2" s="1"/>
  <c r="D25" i="2"/>
  <c r="F25" i="2" s="1"/>
  <c r="D31" i="2"/>
  <c r="F31" i="2" s="1"/>
  <c r="D27" i="2"/>
  <c r="F27" i="2" s="1"/>
  <c r="D5" i="2"/>
  <c r="F5" i="2" s="1"/>
  <c r="D34" i="2"/>
  <c r="F34" i="2" s="1"/>
  <c r="D32" i="2"/>
  <c r="F32" i="2" s="1"/>
  <c r="D8" i="2"/>
  <c r="F8" i="2" s="1"/>
  <c r="D19" i="2"/>
  <c r="F19" i="2" s="1"/>
  <c r="D3" i="2"/>
  <c r="F3" i="2" s="1"/>
  <c r="D15" i="2"/>
  <c r="F15" i="2" s="1"/>
  <c r="D33" i="2"/>
  <c r="F33" i="2" s="1"/>
  <c r="D29" i="2"/>
  <c r="F29" i="2" s="1"/>
  <c r="D4" i="2"/>
  <c r="F4" i="2" s="1"/>
  <c r="D21" i="2"/>
  <c r="F21" i="2" s="1"/>
  <c r="D17" i="2"/>
  <c r="F17" i="2" s="1"/>
  <c r="D16" i="2"/>
  <c r="F16" i="2" s="1"/>
  <c r="D22" i="2"/>
  <c r="F22" i="2" s="1"/>
  <c r="D28" i="2"/>
  <c r="F28" i="2" s="1"/>
  <c r="D18" i="2"/>
  <c r="F18" i="2" s="1"/>
  <c r="D12" i="2"/>
  <c r="F12" i="2" s="1"/>
  <c r="D30" i="2"/>
  <c r="F30" i="2" s="1"/>
  <c r="D9" i="2"/>
  <c r="F9" i="2" s="1"/>
  <c r="Q4" i="5" l="1"/>
  <c r="O4" i="5"/>
  <c r="K4" i="5"/>
  <c r="M4" i="5"/>
</calcChain>
</file>

<file path=xl/sharedStrings.xml><?xml version="1.0" encoding="utf-8"?>
<sst xmlns="http://schemas.openxmlformats.org/spreadsheetml/2006/main" count="363" uniqueCount="82">
  <si>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</si>
  <si>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</si>
  <si>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</si>
  <si>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</si>
  <si>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</si>
  <si>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</si>
  <si>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</si>
  <si>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</si>
  <si>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</si>
  <si>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</si>
  <si>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</si>
  <si>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</si>
  <si>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</si>
  <si>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</si>
  <si>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</si>
  <si>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</si>
  <si>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</si>
  <si>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</si>
  <si>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</si>
  <si>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</si>
  <si>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</si>
  <si>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</si>
  <si>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</si>
  <si>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</si>
  <si>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</si>
  <si>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</si>
  <si>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</si>
  <si>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</si>
  <si>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</si>
  <si>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</si>
  <si>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</si>
  <si>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</si>
  <si>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</si>
  <si>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</si>
  <si>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</si>
  <si>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</si>
  <si>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</si>
  <si>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</si>
  <si>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</si>
  <si>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</si>
  <si>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</si>
  <si>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</si>
  <si>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</si>
  <si>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</si>
  <si>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</si>
  <si>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</si>
  <si>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</si>
  <si>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</si>
  <si>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</si>
  <si>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</si>
  <si>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</si>
  <si>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</si>
  <si>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</si>
  <si>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</si>
  <si>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</si>
  <si>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</si>
  <si>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</si>
  <si>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</si>
  <si>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</si>
  <si>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</si>
  <si>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</si>
  <si>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</si>
  <si>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</si>
  <si>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</si>
  <si>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</si>
  <si>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</si>
  <si>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</si>
  <si>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</si>
  <si>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</si>
  <si>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</si>
  <si>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</si>
  <si>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</si>
  <si>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</si>
  <si>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</si>
  <si>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 xml:space="preserve">8 slechtste series </t>
  </si>
  <si>
    <t>Conny Offerman</t>
  </si>
  <si>
    <t>Hoogste 2021/22</t>
  </si>
  <si>
    <t>Rood uit de competitie door</t>
  </si>
  <si>
    <t>meer dan 8 series van 10 gemist.</t>
  </si>
  <si>
    <t>Elisa Houweling</t>
  </si>
  <si>
    <t>Dick Eijlers</t>
  </si>
  <si>
    <t xml:space="preserve"> Daguitslag 14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</si>
</sst>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3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5" xfId="2" applyFont="1" applyBorder="1"/>
    <xf numFmtId="0" fontId="11" fillId="0" borderId="15" xfId="0" applyFont="1" applyBorder="1"/>
    <xf numFmtId="164" fontId="11" fillId="0" borderId="20" xfId="2" applyFont="1" applyBorder="1"/>
    <xf numFmtId="164" fontId="13" fillId="0" borderId="22" xfId="2" applyFont="1" applyBorder="1"/>
    <xf numFmtId="0" fontId="13" fillId="0" borderId="0" xfId="0" applyFont="1" applyBorder="1"/>
    <xf numFmtId="0" fontId="5" fillId="0" borderId="0" xfId="0" applyFont="1" applyBorder="1"/>
    <xf numFmtId="0" fontId="65" fillId="0" borderId="29" xfId="0" applyFont="1" applyBorder="1"/>
    <xf numFmtId="0" fontId="10" fillId="0" borderId="29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164" fontId="11" fillId="0" borderId="33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8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9" xfId="2" applyFont="1" applyBorder="1"/>
    <xf numFmtId="164" fontId="10" fillId="0" borderId="9" xfId="2" applyFont="1" applyBorder="1"/>
    <xf numFmtId="164" fontId="10" fillId="0" borderId="6" xfId="2" applyFont="1" applyBorder="1"/>
    <xf numFmtId="164" fontId="5" fillId="7" borderId="0" xfId="2" applyFont="1" applyFill="1" applyBorder="1"/>
    <xf numFmtId="164" fontId="5" fillId="7" borderId="6" xfId="2" applyFont="1" applyFill="1" applyBorder="1"/>
    <xf numFmtId="164" fontId="11" fillId="7" borderId="15" xfId="2" applyFont="1" applyFill="1" applyBorder="1"/>
    <xf numFmtId="164" fontId="5" fillId="4" borderId="12" xfId="2" applyFont="1" applyFill="1" applyBorder="1"/>
    <xf numFmtId="164" fontId="5" fillId="5" borderId="37" xfId="2" applyFont="1" applyFill="1" applyBorder="1"/>
    <xf numFmtId="164" fontId="13" fillId="5" borderId="13" xfId="2" applyFont="1" applyFill="1" applyBorder="1"/>
    <xf numFmtId="164" fontId="5" fillId="4" borderId="41" xfId="2" applyFont="1" applyFill="1" applyBorder="1"/>
    <xf numFmtId="164" fontId="6" fillId="5" borderId="42" xfId="2" applyFont="1" applyFill="1" applyBorder="1"/>
    <xf numFmtId="164" fontId="2" fillId="5" borderId="31" xfId="2" applyFill="1" applyBorder="1"/>
    <xf numFmtId="164" fontId="8" fillId="5" borderId="31" xfId="2" applyFont="1" applyFill="1" applyBorder="1"/>
    <xf numFmtId="0" fontId="11" fillId="0" borderId="48" xfId="2" applyNumberFormat="1" applyFont="1" applyBorder="1"/>
    <xf numFmtId="164" fontId="11" fillId="0" borderId="49" xfId="2" applyFont="1" applyBorder="1"/>
    <xf numFmtId="164" fontId="13" fillId="0" borderId="52" xfId="2" applyFont="1" applyBorder="1"/>
    <xf numFmtId="164" fontId="13" fillId="0" borderId="54" xfId="2" applyFont="1" applyBorder="1"/>
    <xf numFmtId="0" fontId="11" fillId="0" borderId="56" xfId="2" applyNumberFormat="1" applyFont="1" applyBorder="1"/>
    <xf numFmtId="0" fontId="11" fillId="0" borderId="56" xfId="0" applyFont="1" applyBorder="1"/>
    <xf numFmtId="0" fontId="11" fillId="0" borderId="58" xfId="2" applyNumberFormat="1" applyFont="1" applyBorder="1"/>
    <xf numFmtId="0" fontId="11" fillId="0" borderId="60" xfId="2" applyNumberFormat="1" applyFont="1" applyBorder="1"/>
    <xf numFmtId="164" fontId="11" fillId="0" borderId="61" xfId="2" applyFont="1" applyBorder="1"/>
    <xf numFmtId="164" fontId="11" fillId="0" borderId="54" xfId="2" applyFont="1" applyBorder="1"/>
    <xf numFmtId="0" fontId="11" fillId="0" borderId="62" xfId="2" applyNumberFormat="1" applyFont="1" applyBorder="1"/>
    <xf numFmtId="0" fontId="11" fillId="7" borderId="56" xfId="2" applyNumberFormat="1" applyFont="1" applyFill="1" applyBorder="1"/>
    <xf numFmtId="164" fontId="13" fillId="7" borderId="70" xfId="2" applyFont="1" applyFill="1" applyBorder="1"/>
    <xf numFmtId="0" fontId="13" fillId="7" borderId="70" xfId="0" applyFont="1" applyFill="1" applyBorder="1"/>
    <xf numFmtId="164" fontId="13" fillId="0" borderId="27" xfId="2" applyFont="1" applyBorder="1"/>
    <xf numFmtId="0" fontId="13" fillId="0" borderId="70" xfId="0" applyFont="1" applyBorder="1"/>
    <xf numFmtId="0" fontId="13" fillId="0" borderId="27" xfId="0" applyFont="1" applyBorder="1"/>
    <xf numFmtId="0" fontId="0" fillId="0" borderId="27" xfId="0" applyBorder="1"/>
    <xf numFmtId="164" fontId="13" fillId="7" borderId="27" xfId="2" applyFont="1" applyFill="1" applyBorder="1"/>
    <xf numFmtId="0" fontId="0" fillId="0" borderId="70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76" xfId="2" applyFont="1" applyFill="1" applyBorder="1"/>
    <xf numFmtId="164" fontId="29" fillId="6" borderId="21" xfId="2" applyFont="1" applyFill="1" applyBorder="1"/>
    <xf numFmtId="164" fontId="29" fillId="6" borderId="77" xfId="2" applyFont="1" applyFill="1" applyBorder="1"/>
    <xf numFmtId="0" fontId="11" fillId="0" borderId="78" xfId="2" applyNumberFormat="1" applyFont="1" applyBorder="1"/>
    <xf numFmtId="0" fontId="11" fillId="0" borderId="80" xfId="2" applyNumberFormat="1" applyFont="1" applyBorder="1"/>
    <xf numFmtId="0" fontId="0" fillId="7" borderId="0" xfId="0" applyFill="1" applyBorder="1"/>
    <xf numFmtId="0" fontId="11" fillId="0" borderId="66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8" xfId="2" applyFont="1" applyBorder="1"/>
    <xf numFmtId="164" fontId="15" fillId="0" borderId="80" xfId="2" applyFont="1" applyBorder="1"/>
    <xf numFmtId="0" fontId="5" fillId="0" borderId="0" xfId="2" applyNumberFormat="1" applyFont="1" applyBorder="1"/>
    <xf numFmtId="164" fontId="5" fillId="4" borderId="83" xfId="2" applyFont="1" applyFill="1" applyBorder="1"/>
    <xf numFmtId="164" fontId="5" fillId="5" borderId="84" xfId="2" applyFont="1" applyFill="1" applyBorder="1"/>
    <xf numFmtId="164" fontId="7" fillId="4" borderId="41" xfId="2" applyFont="1" applyFill="1" applyBorder="1"/>
    <xf numFmtId="0" fontId="11" fillId="7" borderId="80" xfId="2" applyNumberFormat="1" applyFont="1" applyFill="1" applyBorder="1"/>
    <xf numFmtId="0" fontId="11" fillId="7" borderId="66" xfId="2" applyNumberFormat="1" applyFont="1" applyFill="1" applyBorder="1"/>
    <xf numFmtId="164" fontId="42" fillId="14" borderId="0" xfId="2" applyFont="1" applyFill="1" applyBorder="1"/>
    <xf numFmtId="164" fontId="43" fillId="0" borderId="54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5" xfId="0" applyFont="1" applyBorder="1" applyAlignment="1">
      <alignment horizontal="center"/>
    </xf>
    <xf numFmtId="164" fontId="42" fillId="0" borderId="15" xfId="2" applyFont="1" applyBorder="1" applyAlignment="1">
      <alignment horizontal="center"/>
    </xf>
    <xf numFmtId="0" fontId="45" fillId="0" borderId="15" xfId="0" applyFont="1" applyBorder="1" applyAlignment="1">
      <alignment horizontal="center"/>
    </xf>
    <xf numFmtId="0" fontId="43" fillId="0" borderId="15" xfId="0" applyFont="1" applyBorder="1" applyAlignment="1">
      <alignment horizontal="center"/>
    </xf>
    <xf numFmtId="164" fontId="43" fillId="0" borderId="15" xfId="2" applyFont="1" applyBorder="1" applyAlignment="1">
      <alignment horizontal="center"/>
    </xf>
    <xf numFmtId="0" fontId="42" fillId="0" borderId="15" xfId="2" applyNumberFormat="1" applyFont="1" applyBorder="1" applyAlignment="1">
      <alignment horizontal="center"/>
    </xf>
    <xf numFmtId="0" fontId="42" fillId="7" borderId="15" xfId="0" applyFont="1" applyFill="1" applyBorder="1" applyAlignment="1">
      <alignment horizontal="center"/>
    </xf>
    <xf numFmtId="0" fontId="42" fillId="0" borderId="20" xfId="2" applyNumberFormat="1" applyFont="1" applyBorder="1" applyAlignment="1">
      <alignment horizontal="center"/>
    </xf>
    <xf numFmtId="164" fontId="42" fillId="0" borderId="20" xfId="2" applyFont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43" fillId="0" borderId="20" xfId="0" applyFont="1" applyBorder="1" applyAlignment="1">
      <alignment horizontal="center"/>
    </xf>
    <xf numFmtId="164" fontId="43" fillId="0" borderId="20" xfId="2" applyFont="1" applyBorder="1" applyAlignment="1">
      <alignment horizontal="center"/>
    </xf>
    <xf numFmtId="0" fontId="59" fillId="0" borderId="80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0" xfId="0" applyFont="1" applyFill="1" applyBorder="1"/>
    <xf numFmtId="0" fontId="72" fillId="10" borderId="0" xfId="0" applyFont="1" applyFill="1" applyBorder="1"/>
    <xf numFmtId="0" fontId="72" fillId="10" borderId="74" xfId="0" applyFont="1" applyFill="1" applyBorder="1"/>
    <xf numFmtId="0" fontId="0" fillId="10" borderId="80" xfId="0" applyFill="1" applyBorder="1"/>
    <xf numFmtId="0" fontId="0" fillId="10" borderId="0" xfId="0" applyFill="1" applyBorder="1"/>
    <xf numFmtId="0" fontId="10" fillId="0" borderId="90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78" xfId="2" applyNumberFormat="1" applyFont="1" applyFill="1" applyBorder="1"/>
    <xf numFmtId="164" fontId="5" fillId="7" borderId="54" xfId="2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0" xfId="2" applyNumberFormat="1" applyFont="1" applyFill="1" applyBorder="1"/>
    <xf numFmtId="0" fontId="11" fillId="7" borderId="74" xfId="2" applyNumberFormat="1" applyFont="1" applyFill="1" applyBorder="1" applyAlignment="1">
      <alignment horizontal="center"/>
    </xf>
    <xf numFmtId="0" fontId="5" fillId="7" borderId="80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67" xfId="2" applyNumberFormat="1" applyFont="1" applyFill="1" applyBorder="1" applyAlignment="1">
      <alignment horizontal="center"/>
    </xf>
    <xf numFmtId="164" fontId="15" fillId="7" borderId="52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5" xfId="0" applyFont="1" applyFill="1" applyBorder="1" applyAlignment="1">
      <alignment horizontal="center"/>
    </xf>
    <xf numFmtId="0" fontId="88" fillId="7" borderId="15" xfId="0" applyFont="1" applyFill="1" applyBorder="1" applyAlignment="1">
      <alignment horizontal="center"/>
    </xf>
    <xf numFmtId="0" fontId="42" fillId="7" borderId="15" xfId="2" applyNumberFormat="1" applyFont="1" applyFill="1" applyBorder="1" applyAlignment="1">
      <alignment horizontal="center"/>
    </xf>
    <xf numFmtId="164" fontId="42" fillId="7" borderId="15" xfId="2" applyFont="1" applyFill="1" applyBorder="1" applyAlignment="1">
      <alignment horizontal="center"/>
    </xf>
    <xf numFmtId="0" fontId="43" fillId="7" borderId="15" xfId="0" applyFont="1" applyFill="1" applyBorder="1" applyAlignment="1">
      <alignment horizontal="center"/>
    </xf>
    <xf numFmtId="164" fontId="43" fillId="7" borderId="15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96" xfId="2" applyNumberFormat="1" applyFont="1" applyFill="1" applyBorder="1"/>
    <xf numFmtId="164" fontId="5" fillId="7" borderId="23" xfId="2" applyFont="1" applyFill="1" applyBorder="1"/>
    <xf numFmtId="164" fontId="11" fillId="7" borderId="23" xfId="2" applyFont="1" applyFill="1" applyBorder="1"/>
    <xf numFmtId="0" fontId="11" fillId="18" borderId="56" xfId="2" applyNumberFormat="1" applyFont="1" applyFill="1" applyBorder="1"/>
    <xf numFmtId="164" fontId="82" fillId="7" borderId="15" xfId="2" applyFont="1" applyFill="1" applyBorder="1"/>
    <xf numFmtId="164" fontId="11" fillId="7" borderId="73" xfId="2" applyFont="1" applyFill="1" applyBorder="1"/>
    <xf numFmtId="0" fontId="89" fillId="13" borderId="78" xfId="0" applyFont="1" applyFill="1" applyBorder="1"/>
    <xf numFmtId="0" fontId="89" fillId="13" borderId="54" xfId="0" applyFont="1" applyFill="1" applyBorder="1"/>
    <xf numFmtId="0" fontId="90" fillId="13" borderId="79" xfId="0" applyFont="1" applyFill="1" applyBorder="1"/>
    <xf numFmtId="0" fontId="89" fillId="13" borderId="66" xfId="0" applyFont="1" applyFill="1" applyBorder="1"/>
    <xf numFmtId="0" fontId="89" fillId="13" borderId="6" xfId="0" applyFont="1" applyFill="1" applyBorder="1"/>
    <xf numFmtId="0" fontId="90" fillId="13" borderId="67" xfId="0" applyFont="1" applyFill="1" applyBorder="1"/>
    <xf numFmtId="0" fontId="42" fillId="0" borderId="72" xfId="0" applyFont="1" applyBorder="1" applyAlignment="1">
      <alignment horizontal="center"/>
    </xf>
    <xf numFmtId="164" fontId="42" fillId="0" borderId="72" xfId="2" applyFont="1" applyBorder="1" applyAlignment="1">
      <alignment horizontal="center"/>
    </xf>
    <xf numFmtId="0" fontId="42" fillId="0" borderId="72" xfId="2" applyNumberFormat="1" applyFont="1" applyBorder="1" applyAlignment="1">
      <alignment horizontal="center"/>
    </xf>
    <xf numFmtId="0" fontId="42" fillId="0" borderId="49" xfId="2" applyNumberFormat="1" applyFont="1" applyBorder="1" applyAlignment="1">
      <alignment horizontal="center"/>
    </xf>
    <xf numFmtId="164" fontId="42" fillId="0" borderId="49" xfId="2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3" fillId="0" borderId="49" xfId="0" applyFont="1" applyBorder="1" applyAlignment="1">
      <alignment horizontal="center"/>
    </xf>
    <xf numFmtId="164" fontId="43" fillId="0" borderId="49" xfId="2" applyFont="1" applyBorder="1" applyAlignment="1">
      <alignment horizontal="center"/>
    </xf>
    <xf numFmtId="0" fontId="43" fillId="0" borderId="72" xfId="0" applyFont="1" applyBorder="1" applyAlignment="1">
      <alignment horizontal="center"/>
    </xf>
    <xf numFmtId="164" fontId="43" fillId="0" borderId="72" xfId="2" applyFont="1" applyBorder="1" applyAlignment="1">
      <alignment horizontal="center"/>
    </xf>
    <xf numFmtId="0" fontId="45" fillId="0" borderId="49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4" xfId="2" applyNumberFormat="1" applyFont="1" applyFill="1" applyBorder="1" applyAlignment="1">
      <alignment horizontal="center"/>
    </xf>
    <xf numFmtId="0" fontId="83" fillId="7" borderId="54" xfId="2" applyNumberFormat="1" applyFont="1" applyFill="1" applyBorder="1" applyAlignment="1">
      <alignment horizontal="center"/>
    </xf>
    <xf numFmtId="0" fontId="11" fillId="7" borderId="54" xfId="2" applyNumberFormat="1" applyFont="1" applyFill="1" applyBorder="1" applyAlignment="1">
      <alignment horizontal="center"/>
    </xf>
    <xf numFmtId="164" fontId="16" fillId="7" borderId="54" xfId="2" applyFont="1" applyFill="1" applyBorder="1" applyAlignment="1">
      <alignment horizontal="center"/>
    </xf>
    <xf numFmtId="0" fontId="13" fillId="7" borderId="54" xfId="2" applyNumberFormat="1" applyFont="1" applyFill="1" applyBorder="1" applyAlignment="1">
      <alignment horizontal="center"/>
    </xf>
    <xf numFmtId="164" fontId="13" fillId="7" borderId="72" xfId="2" applyFont="1" applyFill="1" applyBorder="1"/>
    <xf numFmtId="0" fontId="11" fillId="7" borderId="100" xfId="2" applyNumberFormat="1" applyFont="1" applyFill="1" applyBorder="1"/>
    <xf numFmtId="164" fontId="11" fillId="7" borderId="32" xfId="2" applyFont="1" applyFill="1" applyBorder="1"/>
    <xf numFmtId="0" fontId="11" fillId="7" borderId="48" xfId="2" applyNumberFormat="1" applyFont="1" applyFill="1" applyBorder="1" applyAlignment="1">
      <alignment horizontal="left"/>
    </xf>
    <xf numFmtId="0" fontId="11" fillId="7" borderId="56" xfId="2" applyNumberFormat="1" applyFont="1" applyFill="1" applyBorder="1" applyAlignment="1">
      <alignment horizontal="left"/>
    </xf>
    <xf numFmtId="0" fontId="11" fillId="7" borderId="56" xfId="0" applyFont="1" applyFill="1" applyBorder="1" applyAlignment="1">
      <alignment horizontal="left"/>
    </xf>
    <xf numFmtId="0" fontId="11" fillId="7" borderId="56" xfId="0" applyFont="1" applyFill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0" xfId="2" applyFont="1" applyFill="1" applyBorder="1" applyAlignment="1"/>
    <xf numFmtId="164" fontId="21" fillId="7" borderId="70" xfId="2" applyFont="1" applyFill="1" applyBorder="1"/>
    <xf numFmtId="164" fontId="5" fillId="4" borderId="78" xfId="2" applyFont="1" applyFill="1" applyBorder="1"/>
    <xf numFmtId="164" fontId="5" fillId="5" borderId="60" xfId="2" applyFont="1" applyFill="1" applyBorder="1"/>
    <xf numFmtId="0" fontId="11" fillId="7" borderId="96" xfId="2" applyNumberFormat="1" applyFont="1" applyFill="1" applyBorder="1"/>
    <xf numFmtId="164" fontId="11" fillId="7" borderId="27" xfId="2" applyFont="1" applyFill="1" applyBorder="1"/>
    <xf numFmtId="0" fontId="11" fillId="7" borderId="58" xfId="2" applyNumberFormat="1" applyFont="1" applyFill="1" applyBorder="1"/>
    <xf numFmtId="164" fontId="11" fillId="7" borderId="20" xfId="2" applyFont="1" applyFill="1" applyBorder="1"/>
    <xf numFmtId="164" fontId="42" fillId="0" borderId="97" xfId="2" applyFont="1" applyBorder="1" applyAlignment="1">
      <alignment horizontal="center"/>
    </xf>
    <xf numFmtId="0" fontId="42" fillId="0" borderId="97" xfId="0" applyFont="1" applyBorder="1" applyAlignment="1">
      <alignment horizontal="center"/>
    </xf>
    <xf numFmtId="0" fontId="43" fillId="0" borderId="97" xfId="0" applyFont="1" applyBorder="1" applyAlignment="1">
      <alignment horizontal="center"/>
    </xf>
    <xf numFmtId="164" fontId="43" fillId="0" borderId="97" xfId="2" applyFont="1" applyBorder="1" applyAlignment="1">
      <alignment horizontal="center"/>
    </xf>
    <xf numFmtId="165" fontId="14" fillId="0" borderId="113" xfId="2" applyNumberFormat="1" applyFont="1" applyBorder="1" applyAlignment="1">
      <alignment horizontal="center"/>
    </xf>
    <xf numFmtId="165" fontId="14" fillId="0" borderId="114" xfId="2" applyNumberFormat="1" applyFont="1" applyBorder="1" applyAlignment="1">
      <alignment horizontal="center"/>
    </xf>
    <xf numFmtId="165" fontId="14" fillId="0" borderId="115" xfId="2" applyNumberFormat="1" applyFont="1" applyBorder="1" applyAlignment="1">
      <alignment horizontal="center"/>
    </xf>
    <xf numFmtId="164" fontId="43" fillId="0" borderId="116" xfId="2" applyFont="1" applyBorder="1" applyAlignment="1">
      <alignment horizontal="center"/>
    </xf>
    <xf numFmtId="164" fontId="43" fillId="0" borderId="36" xfId="2" applyFont="1" applyBorder="1" applyAlignment="1">
      <alignment horizontal="center"/>
    </xf>
    <xf numFmtId="164" fontId="43" fillId="0" borderId="75" xfId="2" applyFont="1" applyBorder="1" applyAlignment="1">
      <alignment horizontal="center"/>
    </xf>
    <xf numFmtId="164" fontId="43" fillId="7" borderId="36" xfId="2" applyFont="1" applyFill="1" applyBorder="1" applyAlignment="1">
      <alignment horizontal="center"/>
    </xf>
    <xf numFmtId="164" fontId="43" fillId="0" borderId="99" xfId="2" applyFont="1" applyBorder="1" applyAlignment="1">
      <alignment horizontal="center"/>
    </xf>
    <xf numFmtId="164" fontId="43" fillId="0" borderId="69" xfId="2" applyFont="1" applyBorder="1" applyAlignment="1">
      <alignment horizontal="center"/>
    </xf>
    <xf numFmtId="0" fontId="42" fillId="0" borderId="23" xfId="2" applyNumberFormat="1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0" xfId="2" applyFont="1" applyFill="1" applyBorder="1"/>
    <xf numFmtId="0" fontId="5" fillId="7" borderId="0" xfId="2" applyNumberFormat="1" applyFont="1" applyFill="1" applyBorder="1"/>
    <xf numFmtId="0" fontId="5" fillId="7" borderId="6" xfId="2" applyNumberFormat="1" applyFont="1" applyFill="1" applyBorder="1"/>
    <xf numFmtId="0" fontId="11" fillId="7" borderId="54" xfId="2" applyNumberFormat="1" applyFont="1" applyFill="1" applyBorder="1" applyAlignment="1"/>
    <xf numFmtId="2" fontId="16" fillId="7" borderId="54" xfId="1" applyNumberFormat="1" applyFont="1" applyFill="1" applyBorder="1" applyAlignment="1"/>
    <xf numFmtId="0" fontId="81" fillId="7" borderId="54" xfId="2" applyNumberFormat="1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1" fillId="7" borderId="0" xfId="0" applyFont="1" applyFill="1" applyBorder="1" applyAlignment="1"/>
    <xf numFmtId="0" fontId="81" fillId="7" borderId="74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6" xfId="2" applyNumberFormat="1" applyFont="1" applyFill="1" applyBorder="1" applyAlignment="1"/>
    <xf numFmtId="164" fontId="11" fillId="7" borderId="6" xfId="2" applyFont="1" applyFill="1" applyBorder="1" applyAlignment="1"/>
    <xf numFmtId="2" fontId="16" fillId="7" borderId="6" xfId="1" applyNumberFormat="1" applyFont="1" applyFill="1" applyBorder="1" applyAlignment="1"/>
    <xf numFmtId="164" fontId="16" fillId="7" borderId="6" xfId="2" applyFont="1" applyFill="1" applyBorder="1" applyAlignment="1"/>
    <xf numFmtId="0" fontId="13" fillId="7" borderId="6" xfId="2" applyNumberFormat="1" applyFont="1" applyFill="1" applyBorder="1" applyAlignment="1"/>
    <xf numFmtId="0" fontId="81" fillId="7" borderId="6" xfId="2" applyNumberFormat="1" applyFont="1" applyFill="1" applyBorder="1" applyAlignment="1"/>
    <xf numFmtId="0" fontId="79" fillId="7" borderId="6" xfId="0" applyFont="1" applyFill="1" applyBorder="1" applyAlignment="1"/>
    <xf numFmtId="0" fontId="81" fillId="7" borderId="67" xfId="0" applyFont="1" applyFill="1" applyBorder="1" applyAlignment="1"/>
    <xf numFmtId="164" fontId="42" fillId="0" borderId="33" xfId="2" applyFont="1" applyBorder="1" applyAlignment="1">
      <alignment horizontal="center"/>
    </xf>
    <xf numFmtId="164" fontId="42" fillId="7" borderId="33" xfId="2" applyFont="1" applyFill="1" applyBorder="1" applyAlignment="1">
      <alignment horizontal="center"/>
    </xf>
    <xf numFmtId="0" fontId="42" fillId="7" borderId="33" xfId="0" applyFont="1" applyFill="1" applyBorder="1" applyAlignment="1">
      <alignment horizontal="center"/>
    </xf>
    <xf numFmtId="0" fontId="43" fillId="7" borderId="33" xfId="0" applyFont="1" applyFill="1" applyBorder="1" applyAlignment="1">
      <alignment horizontal="center"/>
    </xf>
    <xf numFmtId="164" fontId="43" fillId="7" borderId="33" xfId="2" applyFont="1" applyFill="1" applyBorder="1" applyAlignment="1">
      <alignment horizontal="center"/>
    </xf>
    <xf numFmtId="164" fontId="43" fillId="7" borderId="118" xfId="2" applyFont="1" applyFill="1" applyBorder="1" applyAlignment="1">
      <alignment horizontal="center"/>
    </xf>
    <xf numFmtId="164" fontId="43" fillId="0" borderId="73" xfId="2" applyFont="1" applyBorder="1" applyAlignment="1">
      <alignment horizontal="center"/>
    </xf>
    <xf numFmtId="164" fontId="85" fillId="21" borderId="54" xfId="2" applyFont="1" applyFill="1" applyBorder="1" applyAlignment="1">
      <alignment horizontal="center" vertical="center"/>
    </xf>
    <xf numFmtId="164" fontId="85" fillId="20" borderId="54" xfId="2" applyFont="1" applyFill="1" applyBorder="1"/>
    <xf numFmtId="164" fontId="85" fillId="20" borderId="78" xfId="2" applyFont="1" applyFill="1" applyBorder="1"/>
    <xf numFmtId="164" fontId="85" fillId="21" borderId="54" xfId="2" applyFont="1" applyFill="1" applyBorder="1" applyAlignment="1">
      <alignment vertical="center"/>
    </xf>
    <xf numFmtId="164" fontId="85" fillId="22" borderId="54" xfId="2" applyFont="1" applyFill="1" applyBorder="1"/>
    <xf numFmtId="164" fontId="85" fillId="22" borderId="79" xfId="2" applyFont="1" applyFill="1" applyBorder="1"/>
    <xf numFmtId="164" fontId="5" fillId="7" borderId="66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5" xfId="2" applyNumberFormat="1" applyFont="1" applyBorder="1" applyAlignment="1">
      <alignment horizontal="center"/>
    </xf>
    <xf numFmtId="0" fontId="11" fillId="7" borderId="112" xfId="2" applyNumberFormat="1" applyFont="1" applyFill="1" applyBorder="1"/>
    <xf numFmtId="164" fontId="11" fillId="7" borderId="106" xfId="2" applyFont="1" applyFill="1" applyBorder="1"/>
    <xf numFmtId="164" fontId="21" fillId="7" borderId="73" xfId="2" applyFont="1" applyFill="1" applyBorder="1"/>
    <xf numFmtId="164" fontId="13" fillId="7" borderId="73" xfId="2" applyFont="1" applyFill="1" applyBorder="1"/>
    <xf numFmtId="0" fontId="92" fillId="7" borderId="15" xfId="0" applyFont="1" applyFill="1" applyBorder="1" applyAlignment="1">
      <alignment horizontal="center"/>
    </xf>
    <xf numFmtId="168" fontId="92" fillId="0" borderId="15" xfId="2" applyNumberFormat="1" applyFont="1" applyBorder="1" applyAlignment="1">
      <alignment horizontal="center"/>
    </xf>
    <xf numFmtId="0" fontId="10" fillId="7" borderId="56" xfId="2" applyNumberFormat="1" applyFont="1" applyFill="1" applyBorder="1" applyAlignment="1">
      <alignment horizontal="left"/>
    </xf>
    <xf numFmtId="0" fontId="10" fillId="7" borderId="15" xfId="2" applyNumberFormat="1" applyFont="1" applyFill="1" applyBorder="1" applyAlignment="1">
      <alignment horizontal="left"/>
    </xf>
    <xf numFmtId="0" fontId="15" fillId="7" borderId="69" xfId="2" applyNumberFormat="1" applyFont="1" applyFill="1" applyBorder="1"/>
    <xf numFmtId="2" fontId="10" fillId="7" borderId="19" xfId="1" applyNumberFormat="1" applyFont="1" applyFill="1" applyBorder="1" applyAlignment="1"/>
    <xf numFmtId="0" fontId="10" fillId="7" borderId="19" xfId="1" applyNumberFormat="1" applyFont="1" applyFill="1" applyBorder="1" applyAlignment="1"/>
    <xf numFmtId="2" fontId="15" fillId="7" borderId="25" xfId="2" applyNumberFormat="1" applyFont="1" applyFill="1" applyBorder="1"/>
    <xf numFmtId="0" fontId="15" fillId="7" borderId="75" xfId="2" applyNumberFormat="1" applyFont="1" applyFill="1" applyBorder="1"/>
    <xf numFmtId="2" fontId="10" fillId="7" borderId="6" xfId="1" applyNumberFormat="1" applyFont="1" applyFill="1" applyBorder="1" applyAlignment="1"/>
    <xf numFmtId="0" fontId="10" fillId="7" borderId="6" xfId="1" applyNumberFormat="1" applyFont="1" applyFill="1" applyBorder="1" applyAlignment="1"/>
    <xf numFmtId="2" fontId="15" fillId="7" borderId="32" xfId="2" applyNumberFormat="1" applyFont="1" applyFill="1" applyBorder="1"/>
    <xf numFmtId="0" fontId="5" fillId="7" borderId="54" xfId="2" applyNumberFormat="1" applyFont="1" applyFill="1" applyBorder="1"/>
    <xf numFmtId="0" fontId="0" fillId="13" borderId="0" xfId="0" applyFill="1" applyBorder="1"/>
    <xf numFmtId="164" fontId="11" fillId="7" borderId="54" xfId="2" applyFont="1" applyFill="1" applyBorder="1" applyAlignment="1"/>
    <xf numFmtId="164" fontId="16" fillId="7" borderId="54" xfId="2" applyFont="1" applyFill="1" applyBorder="1" applyAlignment="1"/>
    <xf numFmtId="164" fontId="16" fillId="7" borderId="0" xfId="2" applyFont="1" applyFill="1" applyBorder="1"/>
    <xf numFmtId="0" fontId="13" fillId="7" borderId="54" xfId="2" applyNumberFormat="1" applyFont="1" applyFill="1" applyBorder="1" applyAlignment="1"/>
    <xf numFmtId="0" fontId="13" fillId="7" borderId="0" xfId="2" applyNumberFormat="1" applyFont="1" applyFill="1" applyBorder="1"/>
    <xf numFmtId="0" fontId="13" fillId="7" borderId="0" xfId="0" applyFont="1" applyFill="1" applyBorder="1"/>
    <xf numFmtId="0" fontId="94" fillId="7" borderId="0" xfId="2" applyNumberFormat="1" applyFont="1" applyFill="1" applyBorder="1"/>
    <xf numFmtId="0" fontId="79" fillId="7" borderId="54" xfId="0" applyFont="1" applyFill="1" applyBorder="1" applyAlignment="1"/>
    <xf numFmtId="0" fontId="79" fillId="7" borderId="0" xfId="0" applyFont="1" applyFill="1" applyBorder="1"/>
    <xf numFmtId="0" fontId="81" fillId="7" borderId="79" xfId="0" applyFont="1" applyFill="1" applyBorder="1" applyAlignment="1"/>
    <xf numFmtId="0" fontId="93" fillId="7" borderId="74" xfId="0" applyFont="1" applyFill="1" applyBorder="1"/>
    <xf numFmtId="168" fontId="43" fillId="0" borderId="36" xfId="2" applyNumberFormat="1" applyFont="1" applyBorder="1" applyAlignment="1">
      <alignment horizontal="center"/>
    </xf>
    <xf numFmtId="0" fontId="42" fillId="7" borderId="49" xfId="0" applyFont="1" applyFill="1" applyBorder="1" applyAlignment="1">
      <alignment horizontal="center"/>
    </xf>
    <xf numFmtId="164" fontId="42" fillId="7" borderId="49" xfId="2" applyFont="1" applyFill="1" applyBorder="1" applyAlignment="1">
      <alignment horizontal="center"/>
    </xf>
    <xf numFmtId="0" fontId="43" fillId="7" borderId="49" xfId="0" applyFont="1" applyFill="1" applyBorder="1" applyAlignment="1">
      <alignment horizontal="center"/>
    </xf>
    <xf numFmtId="164" fontId="43" fillId="7" borderId="49" xfId="2" applyFont="1" applyFill="1" applyBorder="1" applyAlignment="1">
      <alignment horizontal="center"/>
    </xf>
    <xf numFmtId="164" fontId="43" fillId="7" borderId="116" xfId="2" applyFont="1" applyFill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11" fillId="0" borderId="54" xfId="2" applyNumberFormat="1" applyFont="1" applyBorder="1"/>
    <xf numFmtId="0" fontId="11" fillId="0" borderId="0" xfId="2" applyNumberFormat="1" applyFont="1" applyBorder="1"/>
    <xf numFmtId="0" fontId="11" fillId="0" borderId="6" xfId="2" applyNumberFormat="1" applyFont="1" applyBorder="1"/>
    <xf numFmtId="0" fontId="11" fillId="7" borderId="0" xfId="2" applyNumberFormat="1" applyFont="1" applyFill="1" applyBorder="1"/>
    <xf numFmtId="0" fontId="42" fillId="0" borderId="121" xfId="0" applyFont="1" applyBorder="1" applyAlignment="1">
      <alignment horizontal="center"/>
    </xf>
    <xf numFmtId="0" fontId="42" fillId="7" borderId="23" xfId="0" applyFont="1" applyFill="1" applyBorder="1" applyAlignment="1">
      <alignment horizontal="center"/>
    </xf>
    <xf numFmtId="0" fontId="42" fillId="7" borderId="23" xfId="2" applyNumberFormat="1" applyFont="1" applyFill="1" applyBorder="1" applyAlignment="1">
      <alignment horizontal="center"/>
    </xf>
    <xf numFmtId="0" fontId="42" fillId="0" borderId="25" xfId="2" applyNumberFormat="1" applyFont="1" applyBorder="1" applyAlignment="1">
      <alignment horizontal="center"/>
    </xf>
    <xf numFmtId="0" fontId="42" fillId="0" borderId="106" xfId="2" applyNumberFormat="1" applyFont="1" applyBorder="1" applyAlignment="1">
      <alignment horizontal="center"/>
    </xf>
    <xf numFmtId="0" fontId="42" fillId="0" borderId="32" xfId="2" applyNumberFormat="1" applyFont="1" applyBorder="1" applyAlignment="1">
      <alignment horizontal="center"/>
    </xf>
    <xf numFmtId="0" fontId="11" fillId="0" borderId="117" xfId="2" applyNumberFormat="1" applyFont="1" applyBorder="1"/>
    <xf numFmtId="0" fontId="11" fillId="0" borderId="27" xfId="2" applyNumberFormat="1" applyFont="1" applyBorder="1"/>
    <xf numFmtId="0" fontId="11" fillId="7" borderId="27" xfId="2" applyNumberFormat="1" applyFont="1" applyFill="1" applyBorder="1"/>
    <xf numFmtId="0" fontId="11" fillId="0" borderId="73" xfId="2" applyNumberFormat="1" applyFont="1" applyBorder="1"/>
    <xf numFmtId="164" fontId="42" fillId="2" borderId="74" xfId="2" applyFont="1" applyFill="1" applyBorder="1" applyAlignment="1">
      <alignment horizontal="center"/>
    </xf>
    <xf numFmtId="164" fontId="5" fillId="3" borderId="122" xfId="2" applyFont="1" applyFill="1" applyBorder="1"/>
    <xf numFmtId="164" fontId="5" fillId="3" borderId="13" xfId="2" applyFont="1" applyFill="1" applyBorder="1"/>
    <xf numFmtId="164" fontId="36" fillId="3" borderId="13" xfId="2" applyFont="1" applyFill="1" applyBorder="1" applyAlignment="1"/>
    <xf numFmtId="164" fontId="36" fillId="3" borderId="14" xfId="2" applyFont="1" applyFill="1" applyBorder="1" applyAlignment="1"/>
    <xf numFmtId="165" fontId="37" fillId="3" borderId="14" xfId="2" applyNumberFormat="1" applyFont="1" applyFill="1" applyBorder="1" applyAlignment="1"/>
    <xf numFmtId="164" fontId="5" fillId="3" borderId="120" xfId="2" applyFont="1" applyFill="1" applyBorder="1"/>
    <xf numFmtId="164" fontId="5" fillId="3" borderId="12" xfId="2" applyFont="1" applyFill="1" applyBorder="1"/>
    <xf numFmtId="0" fontId="0" fillId="0" borderId="107" xfId="0" applyBorder="1"/>
    <xf numFmtId="0" fontId="0" fillId="0" borderId="64" xfId="0" applyBorder="1"/>
    <xf numFmtId="0" fontId="0" fillId="0" borderId="85" xfId="0" applyBorder="1"/>
    <xf numFmtId="164" fontId="32" fillId="13" borderId="0" xfId="2" applyFont="1" applyFill="1" applyBorder="1"/>
    <xf numFmtId="165" fontId="37" fillId="3" borderId="77" xfId="2" applyNumberFormat="1" applyFont="1" applyFill="1" applyBorder="1" applyAlignment="1"/>
    <xf numFmtId="164" fontId="5" fillId="3" borderId="124" xfId="2" applyFont="1" applyFill="1" applyBorder="1"/>
    <xf numFmtId="167" fontId="2" fillId="0" borderId="13" xfId="2" applyNumberFormat="1" applyBorder="1"/>
    <xf numFmtId="165" fontId="40" fillId="0" borderId="14" xfId="2" applyNumberFormat="1" applyFont="1" applyBorder="1"/>
    <xf numFmtId="166" fontId="95" fillId="0" borderId="13" xfId="2" applyNumberFormat="1" applyFont="1" applyBorder="1"/>
    <xf numFmtId="15" fontId="96" fillId="0" borderId="13" xfId="0" applyNumberFormat="1" applyFont="1" applyBorder="1"/>
    <xf numFmtId="15" fontId="95" fillId="0" borderId="13" xfId="0" applyNumberFormat="1" applyFont="1" applyBorder="1"/>
    <xf numFmtId="0" fontId="97" fillId="0" borderId="123" xfId="0" applyFont="1" applyBorder="1"/>
    <xf numFmtId="166" fontId="95" fillId="0" borderId="13" xfId="2" applyNumberFormat="1" applyFont="1" applyBorder="1" applyAlignment="1">
      <alignment horizontal="center"/>
    </xf>
    <xf numFmtId="15" fontId="96" fillId="0" borderId="13" xfId="0" applyNumberFormat="1" applyFont="1" applyBorder="1" applyAlignment="1">
      <alignment horizontal="center"/>
    </xf>
    <xf numFmtId="15" fontId="95" fillId="0" borderId="13" xfId="0" applyNumberFormat="1" applyFont="1" applyBorder="1" applyAlignment="1">
      <alignment horizontal="center"/>
    </xf>
    <xf numFmtId="0" fontId="97" fillId="0" borderId="123" xfId="0" applyFont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2" fontId="7" fillId="7" borderId="68" xfId="1" applyNumberFormat="1" applyFont="1" applyFill="1" applyBorder="1" applyAlignment="1">
      <alignment horizontal="center"/>
    </xf>
    <xf numFmtId="0" fontId="20" fillId="7" borderId="19" xfId="2" applyNumberFormat="1" applyFont="1" applyFill="1" applyBorder="1" applyAlignment="1">
      <alignment horizontal="center"/>
    </xf>
    <xf numFmtId="0" fontId="20" fillId="7" borderId="98" xfId="2" applyNumberFormat="1" applyFont="1" applyFill="1" applyBorder="1" applyAlignment="1">
      <alignment horizontal="center"/>
    </xf>
    <xf numFmtId="0" fontId="20" fillId="7" borderId="118" xfId="2" applyNumberFormat="1" applyFont="1" applyFill="1" applyBorder="1" applyAlignment="1">
      <alignment horizontal="center"/>
    </xf>
    <xf numFmtId="0" fontId="20" fillId="7" borderId="119" xfId="2" applyNumberFormat="1" applyFont="1" applyFill="1" applyBorder="1" applyAlignment="1">
      <alignment horizontal="center"/>
    </xf>
    <xf numFmtId="0" fontId="20" fillId="7" borderId="23" xfId="2" applyNumberFormat="1" applyFont="1" applyFill="1" applyBorder="1" applyAlignment="1">
      <alignment horizontal="center"/>
    </xf>
    <xf numFmtId="0" fontId="20" fillId="7" borderId="64" xfId="2" applyNumberFormat="1" applyFont="1" applyFill="1" applyBorder="1" applyAlignment="1">
      <alignment horizontal="center"/>
    </xf>
    <xf numFmtId="0" fontId="18" fillId="7" borderId="36" xfId="0" applyFont="1" applyFill="1" applyBorder="1" applyAlignment="1">
      <alignment horizontal="center"/>
    </xf>
    <xf numFmtId="0" fontId="18" fillId="7" borderId="23" xfId="0" applyFont="1" applyFill="1" applyBorder="1" applyAlignment="1">
      <alignment horizontal="center"/>
    </xf>
    <xf numFmtId="0" fontId="18" fillId="7" borderId="118" xfId="2" applyNumberFormat="1" applyFont="1" applyFill="1" applyBorder="1" applyAlignment="1">
      <alignment horizontal="center"/>
    </xf>
    <xf numFmtId="0" fontId="18" fillId="7" borderId="106" xfId="2" applyNumberFormat="1" applyFont="1" applyFill="1" applyBorder="1" applyAlignment="1">
      <alignment horizontal="center"/>
    </xf>
    <xf numFmtId="0" fontId="18" fillId="7" borderId="20" xfId="2" applyNumberFormat="1" applyFont="1" applyFill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2" fontId="7" fillId="7" borderId="32" xfId="1" applyNumberFormat="1" applyFont="1" applyFill="1" applyBorder="1" applyAlignment="1">
      <alignment horizontal="center"/>
    </xf>
    <xf numFmtId="2" fontId="7" fillId="7" borderId="20" xfId="1" applyNumberFormat="1" applyFont="1" applyFill="1" applyBorder="1" applyAlignment="1">
      <alignment horizontal="center"/>
    </xf>
    <xf numFmtId="2" fontId="7" fillId="7" borderId="118" xfId="1" applyNumberFormat="1" applyFont="1" applyFill="1" applyBorder="1" applyAlignment="1">
      <alignment horizontal="center"/>
    </xf>
    <xf numFmtId="2" fontId="7" fillId="7" borderId="106" xfId="1" applyNumberFormat="1" applyFont="1" applyFill="1" applyBorder="1" applyAlignment="1">
      <alignment horizontal="center"/>
    </xf>
    <xf numFmtId="0" fontId="17" fillId="18" borderId="19" xfId="2" applyNumberFormat="1" applyFont="1" applyFill="1" applyBorder="1" applyAlignment="1">
      <alignment horizontal="center"/>
    </xf>
    <xf numFmtId="0" fontId="20" fillId="18" borderId="19" xfId="2" applyNumberFormat="1" applyFont="1" applyFill="1" applyBorder="1" applyAlignment="1">
      <alignment horizontal="center"/>
    </xf>
    <xf numFmtId="0" fontId="20" fillId="18" borderId="98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2" fontId="7" fillId="0" borderId="15" xfId="2" applyNumberFormat="1" applyFont="1" applyBorder="1" applyAlignment="1">
      <alignment horizontal="center"/>
    </xf>
    <xf numFmtId="2" fontId="7" fillId="7" borderId="15" xfId="2" applyNumberFormat="1" applyFont="1" applyFill="1" applyBorder="1" applyAlignment="1">
      <alignment horizontal="center"/>
    </xf>
    <xf numFmtId="0" fontId="12" fillId="7" borderId="36" xfId="0" applyFont="1" applyFill="1" applyBorder="1" applyAlignment="1">
      <alignment horizontal="center"/>
    </xf>
    <xf numFmtId="0" fontId="12" fillId="7" borderId="68" xfId="0" applyFont="1" applyFill="1" applyBorder="1" applyAlignment="1">
      <alignment horizontal="center"/>
    </xf>
    <xf numFmtId="2" fontId="7" fillId="0" borderId="36" xfId="0" applyNumberFormat="1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0" fontId="79" fillId="0" borderId="36" xfId="0" applyFont="1" applyBorder="1" applyAlignment="1">
      <alignment horizontal="center"/>
    </xf>
    <xf numFmtId="0" fontId="79" fillId="0" borderId="65" xfId="0" applyFont="1" applyBorder="1" applyAlignment="1">
      <alignment horizontal="center"/>
    </xf>
    <xf numFmtId="2" fontId="7" fillId="18" borderId="36" xfId="2" applyNumberFormat="1" applyFont="1" applyFill="1" applyBorder="1" applyAlignment="1">
      <alignment horizontal="center"/>
    </xf>
    <xf numFmtId="2" fontId="7" fillId="18" borderId="23" xfId="2" applyNumberFormat="1" applyFont="1" applyFill="1" applyBorder="1" applyAlignment="1">
      <alignment horizontal="center"/>
    </xf>
    <xf numFmtId="0" fontId="20" fillId="7" borderId="32" xfId="2" applyNumberFormat="1" applyFont="1" applyFill="1" applyBorder="1" applyAlignment="1">
      <alignment horizontal="center"/>
    </xf>
    <xf numFmtId="0" fontId="20" fillId="7" borderId="85" xfId="2" applyNumberFormat="1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36" xfId="0" applyFont="1" applyBorder="1" applyAlignment="1">
      <alignment horizontal="center"/>
    </xf>
    <xf numFmtId="0" fontId="18" fillId="7" borderId="15" xfId="2" applyNumberFormat="1" applyFont="1" applyFill="1" applyBorder="1" applyAlignment="1">
      <alignment horizontal="center"/>
    </xf>
    <xf numFmtId="0" fontId="18" fillId="7" borderId="36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10" xfId="2" applyNumberFormat="1" applyFont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0" fontId="18" fillId="0" borderId="53" xfId="2" applyNumberFormat="1" applyFont="1" applyBorder="1" applyAlignment="1">
      <alignment horizontal="center"/>
    </xf>
    <xf numFmtId="0" fontId="18" fillId="0" borderId="51" xfId="2" applyNumberFormat="1" applyFont="1" applyBorder="1" applyAlignment="1">
      <alignment horizontal="center"/>
    </xf>
    <xf numFmtId="0" fontId="18" fillId="0" borderId="16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0" fontId="18" fillId="0" borderId="71" xfId="2" applyNumberFormat="1" applyFont="1" applyBorder="1" applyAlignment="1">
      <alignment horizontal="center"/>
    </xf>
    <xf numFmtId="164" fontId="19" fillId="4" borderId="88" xfId="2" applyFont="1" applyFill="1" applyBorder="1" applyAlignment="1">
      <alignment horizontal="center"/>
    </xf>
    <xf numFmtId="164" fontId="19" fillId="4" borderId="108" xfId="2" applyFont="1" applyFill="1" applyBorder="1" applyAlignment="1">
      <alignment horizontal="center"/>
    </xf>
    <xf numFmtId="164" fontId="7" fillId="4" borderId="109" xfId="2" applyFont="1" applyFill="1" applyBorder="1" applyAlignment="1">
      <alignment horizontal="center"/>
    </xf>
    <xf numFmtId="164" fontId="7" fillId="4" borderId="54" xfId="2" applyFont="1" applyFill="1" applyBorder="1" applyAlignment="1">
      <alignment horizontal="center"/>
    </xf>
    <xf numFmtId="164" fontId="7" fillId="4" borderId="88" xfId="2" applyFont="1" applyFill="1" applyBorder="1" applyAlignment="1">
      <alignment horizontal="center"/>
    </xf>
    <xf numFmtId="164" fontId="9" fillId="4" borderId="78" xfId="2" applyFont="1" applyFill="1" applyBorder="1" applyAlignment="1">
      <alignment horizontal="center"/>
    </xf>
    <xf numFmtId="164" fontId="9" fillId="4" borderId="79" xfId="2" applyFont="1" applyFill="1" applyBorder="1" applyAlignment="1">
      <alignment horizontal="center"/>
    </xf>
    <xf numFmtId="0" fontId="20" fillId="0" borderId="53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2" fontId="7" fillId="0" borderId="53" xfId="1" applyNumberFormat="1" applyFont="1" applyFill="1" applyBorder="1" applyAlignment="1">
      <alignment horizontal="center"/>
    </xf>
    <xf numFmtId="2" fontId="7" fillId="0" borderId="5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20" fillId="0" borderId="23" xfId="2" applyNumberFormat="1" applyFont="1" applyBorder="1" applyAlignment="1">
      <alignment horizontal="center"/>
    </xf>
    <xf numFmtId="0" fontId="20" fillId="0" borderId="64" xfId="2" applyNumberFormat="1" applyFont="1" applyBorder="1" applyAlignment="1">
      <alignment horizontal="center"/>
    </xf>
    <xf numFmtId="0" fontId="18" fillId="0" borderId="101" xfId="2" applyNumberFormat="1" applyFont="1" applyBorder="1" applyAlignment="1">
      <alignment horizontal="center"/>
    </xf>
    <xf numFmtId="0" fontId="17" fillId="7" borderId="99" xfId="0" applyFont="1" applyFill="1" applyBorder="1" applyAlignment="1">
      <alignment horizontal="center"/>
    </xf>
    <xf numFmtId="0" fontId="17" fillId="7" borderId="73" xfId="0" applyFont="1" applyFill="1" applyBorder="1" applyAlignment="1">
      <alignment horizontal="center"/>
    </xf>
    <xf numFmtId="164" fontId="9" fillId="4" borderId="12" xfId="2" applyFont="1" applyFill="1" applyBorder="1" applyAlignment="1">
      <alignment horizontal="center"/>
    </xf>
    <xf numFmtId="164" fontId="9" fillId="4" borderId="14" xfId="2" applyFont="1" applyFill="1" applyBorder="1" applyAlignment="1">
      <alignment horizontal="center"/>
    </xf>
    <xf numFmtId="2" fontId="7" fillId="7" borderId="99" xfId="1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164" fontId="19" fillId="4" borderId="38" xfId="2" applyFont="1" applyFill="1" applyBorder="1" applyAlignment="1">
      <alignment horizontal="center"/>
    </xf>
    <xf numFmtId="164" fontId="19" fillId="4" borderId="39" xfId="2" applyFont="1" applyFill="1" applyBorder="1" applyAlignment="1">
      <alignment horizontal="center"/>
    </xf>
    <xf numFmtId="2" fontId="7" fillId="0" borderId="102" xfId="1" applyNumberFormat="1" applyFont="1" applyFill="1" applyBorder="1" applyAlignment="1">
      <alignment horizontal="center"/>
    </xf>
    <xf numFmtId="2" fontId="7" fillId="0" borderId="101" xfId="1" applyNumberFormat="1" applyFont="1" applyFill="1" applyBorder="1" applyAlignment="1">
      <alignment horizontal="center"/>
    </xf>
    <xf numFmtId="0" fontId="20" fillId="0" borderId="102" xfId="2" applyNumberFormat="1" applyFont="1" applyBorder="1" applyAlignment="1">
      <alignment horizontal="center"/>
    </xf>
    <xf numFmtId="0" fontId="20" fillId="0" borderId="86" xfId="2" applyNumberFormat="1" applyFont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7" xfId="1" applyNumberFormat="1" applyFont="1" applyFill="1" applyBorder="1" applyAlignment="1">
      <alignment horizontal="center"/>
    </xf>
    <xf numFmtId="2" fontId="14" fillId="0" borderId="8" xfId="1" applyNumberFormat="1" applyFont="1" applyFill="1" applyBorder="1" applyAlignment="1">
      <alignment horizontal="center"/>
    </xf>
    <xf numFmtId="164" fontId="9" fillId="4" borderId="46" xfId="2" applyFont="1" applyFill="1" applyBorder="1" applyAlignment="1">
      <alignment horizontal="center"/>
    </xf>
    <xf numFmtId="164" fontId="9" fillId="4" borderId="47" xfId="2" applyFont="1" applyFill="1" applyBorder="1" applyAlignment="1">
      <alignment horizontal="center"/>
    </xf>
    <xf numFmtId="1" fontId="13" fillId="0" borderId="7" xfId="2" applyNumberFormat="1" applyFont="1" applyBorder="1" applyAlignment="1">
      <alignment horizontal="center"/>
    </xf>
    <xf numFmtId="1" fontId="13" fillId="0" borderId="59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0" xfId="2" applyFont="1" applyFill="1" applyBorder="1" applyAlignment="1">
      <alignment horizontal="center"/>
    </xf>
    <xf numFmtId="164" fontId="7" fillId="4" borderId="13" xfId="2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164" fontId="19" fillId="4" borderId="44" xfId="2" applyFont="1" applyFill="1" applyBorder="1" applyAlignment="1">
      <alignment horizontal="center"/>
    </xf>
    <xf numFmtId="164" fontId="7" fillId="4" borderId="45" xfId="2" applyFont="1" applyFill="1" applyBorder="1" applyAlignment="1">
      <alignment horizontal="center"/>
    </xf>
    <xf numFmtId="164" fontId="7" fillId="4" borderId="31" xfId="2" applyFont="1" applyFill="1" applyBorder="1" applyAlignment="1">
      <alignment horizontal="center"/>
    </xf>
    <xf numFmtId="164" fontId="7" fillId="4" borderId="43" xfId="2" applyFont="1" applyFill="1" applyBorder="1" applyAlignment="1">
      <alignment horizontal="center"/>
    </xf>
    <xf numFmtId="2" fontId="14" fillId="0" borderId="53" xfId="1" applyNumberFormat="1" applyFont="1" applyFill="1" applyBorder="1" applyAlignment="1">
      <alignment horizontal="center"/>
    </xf>
    <xf numFmtId="2" fontId="14" fillId="0" borderId="51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0" xfId="2" applyNumberFormat="1" applyFont="1" applyBorder="1" applyAlignment="1">
      <alignment horizontal="center"/>
    </xf>
    <xf numFmtId="0" fontId="18" fillId="0" borderId="34" xfId="2" applyNumberFormat="1" applyFont="1" applyBorder="1" applyAlignment="1">
      <alignment horizontal="center"/>
    </xf>
    <xf numFmtId="0" fontId="18" fillId="0" borderId="8" xfId="2" applyNumberFormat="1" applyFont="1" applyBorder="1" applyAlignment="1">
      <alignment horizontal="center"/>
    </xf>
    <xf numFmtId="164" fontId="26" fillId="3" borderId="93" xfId="2" applyFont="1" applyFill="1" applyBorder="1" applyAlignment="1">
      <alignment horizontal="center"/>
    </xf>
    <xf numFmtId="164" fontId="26" fillId="3" borderId="94" xfId="2" applyFont="1" applyFill="1" applyBorder="1" applyAlignment="1">
      <alignment horizontal="center"/>
    </xf>
    <xf numFmtId="164" fontId="26" fillId="3" borderId="95" xfId="2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27" xfId="1" applyNumberFormat="1" applyFont="1" applyFill="1" applyBorder="1" applyAlignment="1">
      <alignment horizontal="center"/>
    </xf>
    <xf numFmtId="0" fontId="51" fillId="7" borderId="15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164" fontId="51" fillId="4" borderId="81" xfId="2" applyFont="1" applyFill="1" applyBorder="1" applyAlignment="1">
      <alignment horizontal="center"/>
    </xf>
    <xf numFmtId="164" fontId="51" fillId="4" borderId="31" xfId="2" applyFont="1" applyFill="1" applyBorder="1" applyAlignment="1">
      <alignment horizontal="center"/>
    </xf>
    <xf numFmtId="164" fontId="51" fillId="4" borderId="43" xfId="2" applyFont="1" applyFill="1" applyBorder="1" applyAlignment="1">
      <alignment horizontal="center"/>
    </xf>
    <xf numFmtId="0" fontId="51" fillId="0" borderId="82" xfId="1" applyNumberFormat="1" applyFont="1" applyFill="1" applyBorder="1" applyAlignment="1">
      <alignment horizontal="center"/>
    </xf>
    <xf numFmtId="0" fontId="51" fillId="0" borderId="54" xfId="1" applyNumberFormat="1" applyFont="1" applyFill="1" applyBorder="1" applyAlignment="1">
      <alignment horizontal="center"/>
    </xf>
    <xf numFmtId="0" fontId="51" fillId="0" borderId="52" xfId="1" applyNumberFormat="1" applyFont="1" applyFill="1" applyBorder="1" applyAlignment="1">
      <alignment horizontal="center"/>
    </xf>
    <xf numFmtId="2" fontId="14" fillId="0" borderId="82" xfId="2" applyNumberFormat="1" applyFont="1" applyBorder="1" applyAlignment="1">
      <alignment horizontal="center"/>
    </xf>
    <xf numFmtId="2" fontId="14" fillId="0" borderId="52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0" fontId="53" fillId="7" borderId="20" xfId="2" applyNumberFormat="1" applyFont="1" applyFill="1" applyBorder="1" applyAlignment="1">
      <alignment horizontal="center"/>
    </xf>
    <xf numFmtId="0" fontId="53" fillId="7" borderId="85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0" fontId="18" fillId="7" borderId="110" xfId="0" applyFont="1" applyFill="1" applyBorder="1" applyAlignment="1">
      <alignment horizontal="center"/>
    </xf>
    <xf numFmtId="0" fontId="18" fillId="7" borderId="27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74" xfId="2" applyNumberFormat="1" applyFont="1" applyFill="1" applyBorder="1" applyAlignment="1">
      <alignment horizontal="center"/>
    </xf>
    <xf numFmtId="0" fontId="53" fillId="7" borderId="15" xfId="2" applyNumberFormat="1" applyFont="1" applyFill="1" applyBorder="1" applyAlignment="1">
      <alignment horizontal="center"/>
    </xf>
    <xf numFmtId="0" fontId="53" fillId="7" borderId="64" xfId="2" applyNumberFormat="1" applyFont="1" applyFill="1" applyBorder="1" applyAlignment="1">
      <alignment horizontal="center"/>
    </xf>
    <xf numFmtId="2" fontId="14" fillId="7" borderId="110" xfId="2" applyNumberFormat="1" applyFont="1" applyFill="1" applyBorder="1" applyAlignment="1">
      <alignment horizontal="center"/>
    </xf>
    <xf numFmtId="2" fontId="14" fillId="7" borderId="27" xfId="2" applyNumberFormat="1" applyFont="1" applyFill="1" applyBorder="1" applyAlignment="1">
      <alignment horizontal="center"/>
    </xf>
    <xf numFmtId="2" fontId="14" fillId="7" borderId="15" xfId="2" applyNumberFormat="1" applyFont="1" applyFill="1" applyBorder="1" applyAlignment="1">
      <alignment horizontal="center"/>
    </xf>
    <xf numFmtId="0" fontId="17" fillId="18" borderId="15" xfId="2" applyNumberFormat="1" applyFont="1" applyFill="1" applyBorder="1" applyAlignment="1">
      <alignment horizontal="center"/>
    </xf>
    <xf numFmtId="0" fontId="51" fillId="7" borderId="15" xfId="2" applyNumberFormat="1" applyFont="1" applyFill="1" applyBorder="1" applyAlignment="1">
      <alignment horizontal="center"/>
    </xf>
    <xf numFmtId="2" fontId="7" fillId="18" borderId="15" xfId="2" applyNumberFormat="1" applyFont="1" applyFill="1" applyBorder="1" applyAlignment="1">
      <alignment horizontal="center"/>
    </xf>
    <xf numFmtId="0" fontId="51" fillId="18" borderId="15" xfId="2" applyNumberFormat="1" applyFont="1" applyFill="1" applyBorder="1" applyAlignment="1">
      <alignment horizontal="center"/>
    </xf>
    <xf numFmtId="0" fontId="12" fillId="7" borderId="23" xfId="0" applyFont="1" applyFill="1" applyBorder="1" applyAlignment="1">
      <alignment horizontal="center"/>
    </xf>
    <xf numFmtId="2" fontId="14" fillId="7" borderId="36" xfId="0" applyNumberFormat="1" applyFont="1" applyFill="1" applyBorder="1" applyAlignment="1">
      <alignment horizontal="center"/>
    </xf>
    <xf numFmtId="2" fontId="14" fillId="7" borderId="23" xfId="0" applyNumberFormat="1" applyFont="1" applyFill="1" applyBorder="1" applyAlignment="1">
      <alignment horizontal="center"/>
    </xf>
    <xf numFmtId="0" fontId="86" fillId="7" borderId="36" xfId="0" applyFont="1" applyFill="1" applyBorder="1" applyAlignment="1">
      <alignment horizontal="center"/>
    </xf>
    <xf numFmtId="0" fontId="86" fillId="7" borderId="68" xfId="0" applyFont="1" applyFill="1" applyBorder="1" applyAlignment="1">
      <alignment horizontal="center"/>
    </xf>
    <xf numFmtId="0" fontId="86" fillId="7" borderId="23" xfId="0" applyFont="1" applyFill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53" fillId="0" borderId="15" xfId="2" applyNumberFormat="1" applyFont="1" applyBorder="1" applyAlignment="1">
      <alignment horizontal="center"/>
    </xf>
    <xf numFmtId="0" fontId="53" fillId="0" borderId="64" xfId="2" applyNumberFormat="1" applyFont="1" applyBorder="1" applyAlignment="1">
      <alignment horizontal="center"/>
    </xf>
    <xf numFmtId="2" fontId="14" fillId="0" borderId="15" xfId="2" applyNumberFormat="1" applyFont="1" applyBorder="1" applyAlignment="1">
      <alignment horizontal="center"/>
    </xf>
    <xf numFmtId="2" fontId="14" fillId="0" borderId="15" xfId="0" applyNumberFormat="1" applyFont="1" applyBorder="1" applyAlignment="1">
      <alignment horizontal="center"/>
    </xf>
    <xf numFmtId="0" fontId="51" fillId="0" borderId="15" xfId="2" applyNumberFormat="1" applyFont="1" applyBorder="1" applyAlignment="1">
      <alignment horizontal="center"/>
    </xf>
    <xf numFmtId="0" fontId="53" fillId="0" borderId="16" xfId="2" applyNumberFormat="1" applyFont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18" fillId="0" borderId="17" xfId="2" applyNumberFormat="1" applyFont="1" applyBorder="1" applyAlignment="1">
      <alignment horizontal="center"/>
    </xf>
    <xf numFmtId="0" fontId="53" fillId="0" borderId="17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0" borderId="33" xfId="2" applyNumberFormat="1" applyFont="1" applyBorder="1" applyAlignment="1">
      <alignment horizontal="center"/>
    </xf>
    <xf numFmtId="0" fontId="51" fillId="0" borderId="33" xfId="2" applyNumberFormat="1" applyFont="1" applyBorder="1" applyAlignment="1">
      <alignment horizontal="center"/>
    </xf>
    <xf numFmtId="0" fontId="51" fillId="0" borderId="15" xfId="1" applyNumberFormat="1" applyFont="1" applyFill="1" applyBorder="1" applyAlignment="1">
      <alignment horizontal="center"/>
    </xf>
    <xf numFmtId="0" fontId="53" fillId="0" borderId="53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0" fontId="17" fillId="7" borderId="75" xfId="0" applyFont="1" applyFill="1" applyBorder="1" applyAlignment="1">
      <alignment horizontal="center"/>
    </xf>
    <xf numFmtId="0" fontId="17" fillId="7" borderId="32" xfId="0" applyFont="1" applyFill="1" applyBorder="1" applyAlignment="1">
      <alignment horizontal="center"/>
    </xf>
    <xf numFmtId="0" fontId="53" fillId="7" borderId="104" xfId="2" applyNumberFormat="1" applyFont="1" applyFill="1" applyBorder="1" applyAlignment="1">
      <alignment horizontal="center"/>
    </xf>
    <xf numFmtId="0" fontId="53" fillId="7" borderId="105" xfId="2" applyNumberFormat="1" applyFont="1" applyFill="1" applyBorder="1" applyAlignment="1">
      <alignment horizontal="center"/>
    </xf>
    <xf numFmtId="164" fontId="52" fillId="4" borderId="31" xfId="2" applyFont="1" applyFill="1" applyBorder="1" applyAlignment="1">
      <alignment horizontal="center"/>
    </xf>
    <xf numFmtId="164" fontId="52" fillId="4" borderId="47" xfId="2" applyFont="1" applyFill="1" applyBorder="1" applyAlignment="1">
      <alignment horizontal="center"/>
    </xf>
    <xf numFmtId="0" fontId="51" fillId="7" borderId="75" xfId="1" applyNumberFormat="1" applyFont="1" applyFill="1" applyBorder="1" applyAlignment="1">
      <alignment horizontal="center"/>
    </xf>
    <xf numFmtId="0" fontId="51" fillId="7" borderId="104" xfId="1" applyNumberFormat="1" applyFont="1" applyFill="1" applyBorder="1" applyAlignment="1">
      <alignment horizontal="center"/>
    </xf>
    <xf numFmtId="0" fontId="51" fillId="7" borderId="32" xfId="1" applyNumberFormat="1" applyFont="1" applyFill="1" applyBorder="1" applyAlignment="1">
      <alignment horizontal="center"/>
    </xf>
    <xf numFmtId="2" fontId="14" fillId="7" borderId="75" xfId="2" applyNumberFormat="1" applyFont="1" applyFill="1" applyBorder="1" applyAlignment="1">
      <alignment horizontal="center"/>
    </xf>
    <xf numFmtId="2" fontId="14" fillId="7" borderId="32" xfId="2" applyNumberFormat="1" applyFont="1" applyFill="1" applyBorder="1" applyAlignment="1">
      <alignment horizontal="center"/>
    </xf>
    <xf numFmtId="164" fontId="51" fillId="4" borderId="111" xfId="2" applyFont="1" applyFill="1" applyBorder="1" applyAlignment="1">
      <alignment horizontal="center"/>
    </xf>
    <xf numFmtId="164" fontId="51" fillId="4" borderId="54" xfId="2" applyFont="1" applyFill="1" applyBorder="1" applyAlignment="1">
      <alignment horizontal="center"/>
    </xf>
    <xf numFmtId="164" fontId="51" fillId="4" borderId="88" xfId="2" applyFont="1" applyFill="1" applyBorder="1" applyAlignment="1">
      <alignment horizontal="center"/>
    </xf>
    <xf numFmtId="0" fontId="53" fillId="0" borderId="33" xfId="2" applyNumberFormat="1" applyFont="1" applyBorder="1" applyAlignment="1">
      <alignment horizontal="center"/>
    </xf>
    <xf numFmtId="0" fontId="53" fillId="0" borderId="103" xfId="2" applyNumberFormat="1" applyFont="1" applyBorder="1" applyAlignment="1">
      <alignment horizontal="center"/>
    </xf>
    <xf numFmtId="0" fontId="51" fillId="0" borderId="33" xfId="1" applyNumberFormat="1" applyFont="1" applyFill="1" applyBorder="1" applyAlignment="1">
      <alignment horizontal="center"/>
    </xf>
    <xf numFmtId="1" fontId="53" fillId="0" borderId="15" xfId="2" applyNumberFormat="1" applyFont="1" applyBorder="1" applyAlignment="1">
      <alignment horizontal="center"/>
    </xf>
    <xf numFmtId="1" fontId="53" fillId="0" borderId="64" xfId="2" applyNumberFormat="1" applyFont="1" applyBorder="1" applyAlignment="1">
      <alignment horizontal="center"/>
    </xf>
    <xf numFmtId="0" fontId="53" fillId="0" borderId="82" xfId="2" applyNumberFormat="1" applyFont="1" applyBorder="1" applyAlignment="1">
      <alignment horizontal="center"/>
    </xf>
    <xf numFmtId="0" fontId="53" fillId="0" borderId="79" xfId="2" applyNumberFormat="1" applyFont="1" applyBorder="1" applyAlignment="1">
      <alignment horizontal="center"/>
    </xf>
    <xf numFmtId="2" fontId="14" fillId="0" borderId="35" xfId="1" applyNumberFormat="1" applyFont="1" applyFill="1" applyBorder="1" applyAlignment="1">
      <alignment horizontal="center"/>
    </xf>
    <xf numFmtId="0" fontId="53" fillId="0" borderId="35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1" fillId="0" borderId="20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2" fontId="14" fillId="0" borderId="16" xfId="1" applyNumberFormat="1" applyFont="1" applyFill="1" applyBorder="1" applyAlignment="1">
      <alignment horizontal="center"/>
    </xf>
    <xf numFmtId="0" fontId="51" fillId="0" borderId="15" xfId="0" applyFont="1" applyBorder="1" applyAlignment="1">
      <alignment horizontal="center"/>
    </xf>
    <xf numFmtId="1" fontId="51" fillId="0" borderId="82" xfId="0" applyNumberFormat="1" applyFont="1" applyBorder="1" applyAlignment="1">
      <alignment horizontal="center"/>
    </xf>
    <xf numFmtId="1" fontId="51" fillId="0" borderId="54" xfId="0" applyNumberFormat="1" applyFont="1" applyBorder="1" applyAlignment="1">
      <alignment horizontal="center"/>
    </xf>
    <xf numFmtId="1" fontId="51" fillId="0" borderId="52" xfId="0" applyNumberFormat="1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18" fillId="7" borderId="15" xfId="2" applyNumberFormat="1" applyFont="1" applyFill="1" applyBorder="1" applyAlignment="1">
      <alignment horizontal="center"/>
    </xf>
    <xf numFmtId="2" fontId="18" fillId="7" borderId="64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85" xfId="2" applyNumberFormat="1" applyFont="1" applyFill="1" applyBorder="1" applyAlignment="1">
      <alignment horizontal="center"/>
    </xf>
    <xf numFmtId="0" fontId="75" fillId="7" borderId="15" xfId="2" applyNumberFormat="1" applyFont="1" applyFill="1" applyBorder="1" applyAlignment="1">
      <alignment horizontal="left"/>
    </xf>
    <xf numFmtId="0" fontId="15" fillId="7" borderId="15" xfId="2" applyNumberFormat="1" applyFont="1" applyFill="1" applyBorder="1" applyAlignment="1">
      <alignment horizontal="left"/>
    </xf>
    <xf numFmtId="2" fontId="15" fillId="7" borderId="15" xfId="2" applyNumberFormat="1" applyFont="1" applyFill="1" applyBorder="1" applyAlignment="1">
      <alignment horizontal="left"/>
    </xf>
    <xf numFmtId="0" fontId="11" fillId="7" borderId="80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80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0" fontId="10" fillId="7" borderId="66" xfId="2" applyNumberFormat="1" applyFont="1" applyFill="1" applyBorder="1" applyAlignment="1">
      <alignment horizontal="center"/>
    </xf>
    <xf numFmtId="0" fontId="10" fillId="7" borderId="6" xfId="2" applyNumberFormat="1" applyFont="1" applyFill="1" applyBorder="1" applyAlignment="1">
      <alignment horizontal="center"/>
    </xf>
    <xf numFmtId="2" fontId="18" fillId="7" borderId="24" xfId="2" applyNumberFormat="1" applyFont="1" applyFill="1" applyBorder="1" applyAlignment="1">
      <alignment horizontal="center"/>
    </xf>
    <xf numFmtId="2" fontId="18" fillId="7" borderId="87" xfId="2" applyNumberFormat="1" applyFont="1" applyFill="1" applyBorder="1" applyAlignment="1">
      <alignment horizontal="center"/>
    </xf>
    <xf numFmtId="2" fontId="18" fillId="7" borderId="17" xfId="2" applyNumberFormat="1" applyFont="1" applyFill="1" applyBorder="1" applyAlignment="1">
      <alignment horizontal="center"/>
    </xf>
    <xf numFmtId="2" fontId="18" fillId="7" borderId="63" xfId="2" applyNumberFormat="1" applyFont="1" applyFill="1" applyBorder="1" applyAlignment="1">
      <alignment horizontal="center"/>
    </xf>
    <xf numFmtId="0" fontId="15" fillId="7" borderId="2" xfId="2" applyNumberFormat="1" applyFont="1" applyFill="1" applyBorder="1" applyAlignment="1">
      <alignment horizontal="left"/>
    </xf>
    <xf numFmtId="0" fontId="15" fillId="7" borderId="16" xfId="2" applyNumberFormat="1" applyFont="1" applyFill="1" applyBorder="1" applyAlignment="1">
      <alignment horizontal="left"/>
    </xf>
    <xf numFmtId="0" fontId="15" fillId="7" borderId="3" xfId="2" applyNumberFormat="1" applyFont="1" applyFill="1" applyBorder="1" applyAlignment="1">
      <alignment horizontal="left"/>
    </xf>
    <xf numFmtId="0" fontId="15" fillId="7" borderId="10" xfId="2" applyNumberFormat="1" applyFont="1" applyFill="1" applyBorder="1" applyAlignment="1">
      <alignment horizontal="left"/>
    </xf>
    <xf numFmtId="0" fontId="15" fillId="7" borderId="17" xfId="2" applyNumberFormat="1" applyFont="1" applyFill="1" applyBorder="1" applyAlignment="1">
      <alignment horizontal="left"/>
    </xf>
    <xf numFmtId="0" fontId="15" fillId="7" borderId="11" xfId="2" applyNumberFormat="1" applyFont="1" applyFill="1" applyBorder="1" applyAlignment="1">
      <alignment horizontal="left"/>
    </xf>
    <xf numFmtId="2" fontId="18" fillId="7" borderId="15" xfId="0" applyNumberFormat="1" applyFont="1" applyFill="1" applyBorder="1" applyAlignment="1">
      <alignment horizontal="center"/>
    </xf>
    <xf numFmtId="2" fontId="18" fillId="7" borderId="0" xfId="2" applyNumberFormat="1" applyFont="1" applyFill="1" applyBorder="1" applyAlignment="1">
      <alignment horizontal="center"/>
    </xf>
    <xf numFmtId="2" fontId="18" fillId="7" borderId="74" xfId="2" applyNumberFormat="1" applyFont="1" applyFill="1" applyBorder="1" applyAlignment="1">
      <alignment horizontal="center"/>
    </xf>
    <xf numFmtId="2" fontId="17" fillId="18" borderId="15" xfId="2" applyNumberFormat="1" applyFont="1" applyFill="1" applyBorder="1" applyAlignment="1">
      <alignment horizontal="center"/>
    </xf>
    <xf numFmtId="0" fontId="10" fillId="18" borderId="2" xfId="2" applyNumberFormat="1" applyFont="1" applyFill="1" applyBorder="1" applyAlignment="1">
      <alignment horizontal="left"/>
    </xf>
    <xf numFmtId="0" fontId="10" fillId="18" borderId="16" xfId="2" applyNumberFormat="1" applyFont="1" applyFill="1" applyBorder="1" applyAlignment="1">
      <alignment horizontal="left"/>
    </xf>
    <xf numFmtId="0" fontId="10" fillId="18" borderId="3" xfId="2" applyNumberFormat="1" applyFont="1" applyFill="1" applyBorder="1" applyAlignment="1">
      <alignment horizontal="left"/>
    </xf>
    <xf numFmtId="2" fontId="17" fillId="18" borderId="23" xfId="2" applyNumberFormat="1" applyFont="1" applyFill="1" applyBorder="1" applyAlignment="1">
      <alignment horizontal="center"/>
    </xf>
    <xf numFmtId="2" fontId="17" fillId="18" borderId="64" xfId="2" applyNumberFormat="1" applyFont="1" applyFill="1" applyBorder="1" applyAlignment="1">
      <alignment horizontal="center"/>
    </xf>
    <xf numFmtId="0" fontId="75" fillId="7" borderId="2" xfId="2" applyNumberFormat="1" applyFont="1" applyFill="1" applyBorder="1" applyAlignment="1">
      <alignment horizontal="left"/>
    </xf>
    <xf numFmtId="0" fontId="75" fillId="7" borderId="16" xfId="2" applyNumberFormat="1" applyFont="1" applyFill="1" applyBorder="1" applyAlignment="1">
      <alignment horizontal="left"/>
    </xf>
    <xf numFmtId="0" fontId="75" fillId="7" borderId="3" xfId="2" applyNumberFormat="1" applyFont="1" applyFill="1" applyBorder="1" applyAlignment="1">
      <alignment horizontal="left"/>
    </xf>
    <xf numFmtId="2" fontId="12" fillId="7" borderId="15" xfId="2" applyNumberFormat="1" applyFont="1" applyFill="1" applyBorder="1" applyAlignment="1">
      <alignment horizontal="center"/>
    </xf>
    <xf numFmtId="2" fontId="18" fillId="7" borderId="30" xfId="2" applyNumberFormat="1" applyFont="1" applyFill="1" applyBorder="1" applyAlignment="1">
      <alignment horizontal="center"/>
    </xf>
    <xf numFmtId="2" fontId="18" fillId="7" borderId="86" xfId="2" applyNumberFormat="1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0" fontId="76" fillId="7" borderId="2" xfId="2" applyNumberFormat="1" applyFont="1" applyFill="1" applyBorder="1" applyAlignment="1">
      <alignment horizontal="left"/>
    </xf>
    <xf numFmtId="0" fontId="76" fillId="7" borderId="16" xfId="2" applyNumberFormat="1" applyFont="1" applyFill="1" applyBorder="1" applyAlignment="1">
      <alignment horizontal="left"/>
    </xf>
    <xf numFmtId="0" fontId="76" fillId="7" borderId="3" xfId="2" applyNumberFormat="1" applyFont="1" applyFill="1" applyBorder="1" applyAlignment="1">
      <alignment horizontal="left"/>
    </xf>
    <xf numFmtId="2" fontId="18" fillId="7" borderId="16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49" xfId="2" applyNumberFormat="1" applyFont="1" applyFill="1" applyBorder="1" applyAlignment="1">
      <alignment horizontal="center"/>
    </xf>
    <xf numFmtId="2" fontId="18" fillId="7" borderId="53" xfId="2" applyNumberFormat="1" applyFont="1" applyFill="1" applyBorder="1" applyAlignment="1">
      <alignment horizontal="center"/>
    </xf>
    <xf numFmtId="2" fontId="18" fillId="7" borderId="55" xfId="2" applyNumberFormat="1" applyFont="1" applyFill="1" applyBorder="1" applyAlignment="1">
      <alignment horizontal="center"/>
    </xf>
    <xf numFmtId="0" fontId="75" fillId="7" borderId="2" xfId="0" applyFont="1" applyFill="1" applyBorder="1" applyAlignment="1">
      <alignment horizontal="left"/>
    </xf>
    <xf numFmtId="0" fontId="75" fillId="7" borderId="16" xfId="0" applyFont="1" applyFill="1" applyBorder="1" applyAlignment="1">
      <alignment horizontal="left"/>
    </xf>
    <xf numFmtId="0" fontId="75" fillId="7" borderId="3" xfId="0" applyFont="1" applyFill="1" applyBorder="1" applyAlignment="1">
      <alignment horizontal="left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6" xfId="2" applyFont="1" applyFill="1" applyBorder="1" applyAlignment="1">
      <alignment horizontal="center"/>
    </xf>
    <xf numFmtId="164" fontId="36" fillId="3" borderId="78" xfId="2" applyFont="1" applyFill="1" applyBorder="1" applyAlignment="1">
      <alignment horizontal="center"/>
    </xf>
    <xf numFmtId="164" fontId="36" fillId="3" borderId="54" xfId="2" applyFont="1" applyFill="1" applyBorder="1" applyAlignment="1">
      <alignment horizontal="center"/>
    </xf>
    <xf numFmtId="164" fontId="36" fillId="3" borderId="79" xfId="2" applyFont="1" applyFill="1" applyBorder="1" applyAlignment="1">
      <alignment horizontal="center"/>
    </xf>
    <xf numFmtId="0" fontId="10" fillId="16" borderId="0" xfId="0" applyFont="1" applyFill="1" applyBorder="1"/>
    <xf numFmtId="0" fontId="55" fillId="8" borderId="78" xfId="0" applyFont="1" applyFill="1" applyBorder="1" applyAlignment="1">
      <alignment horizontal="center"/>
    </xf>
    <xf numFmtId="0" fontId="55" fillId="8" borderId="54" xfId="0" applyFont="1" applyFill="1" applyBorder="1" applyAlignment="1">
      <alignment horizontal="center"/>
    </xf>
    <xf numFmtId="0" fontId="55" fillId="8" borderId="79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16" fillId="7" borderId="15" xfId="0" applyFont="1" applyFill="1" applyBorder="1" applyAlignment="1">
      <alignment horizontal="center"/>
    </xf>
    <xf numFmtId="0" fontId="69" fillId="7" borderId="15" xfId="0" applyFont="1" applyFill="1" applyBorder="1" applyAlignment="1">
      <alignment horizontal="center"/>
    </xf>
    <xf numFmtId="0" fontId="71" fillId="7" borderId="15" xfId="0" applyFont="1" applyFill="1" applyBorder="1" applyAlignment="1">
      <alignment horizontal="center"/>
    </xf>
    <xf numFmtId="0" fontId="71" fillId="7" borderId="64" xfId="0" applyFont="1" applyFill="1" applyBorder="1" applyAlignment="1">
      <alignment horizontal="center"/>
    </xf>
    <xf numFmtId="0" fontId="66" fillId="0" borderId="20" xfId="0" applyFont="1" applyBorder="1" applyAlignment="1">
      <alignment horizontal="center"/>
    </xf>
    <xf numFmtId="0" fontId="16" fillId="7" borderId="20" xfId="0" applyFont="1" applyFill="1" applyBorder="1" applyAlignment="1">
      <alignment horizontal="center"/>
    </xf>
    <xf numFmtId="0" fontId="69" fillId="7" borderId="20" xfId="0" applyFont="1" applyFill="1" applyBorder="1" applyAlignment="1">
      <alignment horizontal="center"/>
    </xf>
    <xf numFmtId="0" fontId="71" fillId="7" borderId="20" xfId="0" applyFont="1" applyFill="1" applyBorder="1" applyAlignment="1">
      <alignment horizontal="center"/>
    </xf>
    <xf numFmtId="0" fontId="71" fillId="7" borderId="85" xfId="0" applyFont="1" applyFill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70" fillId="0" borderId="15" xfId="0" applyFont="1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71" fillId="0" borderId="64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59" fillId="7" borderId="80" xfId="0" applyFont="1" applyFill="1" applyBorder="1"/>
    <xf numFmtId="0" fontId="59" fillId="7" borderId="0" xfId="0" applyFont="1" applyFill="1" applyBorder="1"/>
    <xf numFmtId="0" fontId="59" fillId="7" borderId="66" xfId="0" applyFont="1" applyFill="1" applyBorder="1"/>
    <xf numFmtId="0" fontId="59" fillId="7" borderId="6" xfId="0" applyFont="1" applyFill="1" applyBorder="1"/>
    <xf numFmtId="0" fontId="0" fillId="13" borderId="0" xfId="0" applyFill="1" applyBorder="1"/>
    <xf numFmtId="0" fontId="59" fillId="0" borderId="80" xfId="0" applyFont="1" applyBorder="1"/>
    <xf numFmtId="0" fontId="59" fillId="0" borderId="0" xfId="0" applyFont="1" applyBorder="1"/>
    <xf numFmtId="0" fontId="16" fillId="0" borderId="49" xfId="0" applyFont="1" applyBorder="1" applyAlignment="1">
      <alignment horizontal="center"/>
    </xf>
    <xf numFmtId="0" fontId="66" fillId="0" borderId="49" xfId="0" applyFont="1" applyBorder="1" applyAlignment="1">
      <alignment horizontal="center"/>
    </xf>
    <xf numFmtId="0" fontId="69" fillId="0" borderId="49" xfId="0" applyFont="1" applyBorder="1" applyAlignment="1">
      <alignment horizontal="center"/>
    </xf>
    <xf numFmtId="0" fontId="71" fillId="0" borderId="49" xfId="0" applyFont="1" applyBorder="1" applyAlignment="1">
      <alignment horizontal="center"/>
    </xf>
    <xf numFmtId="0" fontId="71" fillId="0" borderId="107" xfId="0" applyFont="1" applyBorder="1" applyAlignment="1">
      <alignment horizontal="center"/>
    </xf>
    <xf numFmtId="0" fontId="73" fillId="11" borderId="0" xfId="0" applyFont="1" applyFill="1" applyBorder="1"/>
    <xf numFmtId="0" fontId="5" fillId="9" borderId="89" xfId="0" applyFont="1" applyFill="1" applyBorder="1" applyAlignment="1">
      <alignment horizontal="center"/>
    </xf>
    <xf numFmtId="0" fontId="5" fillId="9" borderId="92" xfId="0" applyFont="1" applyFill="1" applyBorder="1" applyAlignment="1">
      <alignment horizontal="center"/>
    </xf>
    <xf numFmtId="0" fontId="56" fillId="2" borderId="91" xfId="0" applyFont="1" applyFill="1" applyBorder="1" applyAlignment="1">
      <alignment horizontal="center"/>
    </xf>
    <xf numFmtId="0" fontId="56" fillId="2" borderId="21" xfId="0" applyFont="1" applyFill="1" applyBorder="1" applyAlignment="1">
      <alignment horizontal="center"/>
    </xf>
    <xf numFmtId="0" fontId="59" fillId="0" borderId="78" xfId="0" applyFont="1" applyBorder="1" applyAlignment="1">
      <alignment horizontal="left"/>
    </xf>
    <xf numFmtId="0" fontId="59" fillId="0" borderId="117" xfId="0" applyFont="1" applyBorder="1" applyAlignment="1">
      <alignment horizontal="left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13" fillId="0" borderId="53" xfId="2" applyNumberFormat="1" applyFont="1" applyBorder="1" applyAlignment="1">
      <alignment horizontal="center"/>
    </xf>
    <xf numFmtId="0" fontId="13" fillId="0" borderId="55" xfId="2" applyNumberFormat="1" applyFont="1" applyBorder="1" applyAlignment="1">
      <alignment horizontal="center"/>
    </xf>
    <xf numFmtId="1" fontId="20" fillId="7" borderId="6" xfId="2" applyNumberFormat="1" applyFont="1" applyFill="1" applyBorder="1" applyAlignment="1">
      <alignment horizontal="center"/>
    </xf>
    <xf numFmtId="1" fontId="20" fillId="7" borderId="67" xfId="2" applyNumberFormat="1" applyFont="1" applyFill="1" applyBorder="1" applyAlignment="1">
      <alignment horizontal="center"/>
    </xf>
    <xf numFmtId="1" fontId="20" fillId="0" borderId="10" xfId="2" applyNumberFormat="1" applyFont="1" applyBorder="1" applyAlignment="1">
      <alignment horizontal="center"/>
    </xf>
    <xf numFmtId="1" fontId="20" fillId="0" borderId="63" xfId="2" applyNumberFormat="1" applyFont="1" applyBorder="1" applyAlignment="1">
      <alignment horizontal="center"/>
    </xf>
    <xf numFmtId="0" fontId="13" fillId="7" borderId="6" xfId="0" applyFont="1" applyFill="1" applyBorder="1" applyAlignment="1"/>
    <xf numFmtId="0" fontId="75" fillId="7" borderId="82" xfId="2" applyNumberFormat="1" applyFont="1" applyFill="1" applyBorder="1" applyAlignment="1">
      <alignment horizontal="left"/>
    </xf>
    <xf numFmtId="0" fontId="75" fillId="7" borderId="54" xfId="2" applyNumberFormat="1" applyFont="1" applyFill="1" applyBorder="1" applyAlignment="1">
      <alignment horizontal="left"/>
    </xf>
    <xf numFmtId="0" fontId="75" fillId="7" borderId="52" xfId="2" applyNumberFormat="1" applyFont="1" applyFill="1" applyBorder="1" applyAlignment="1">
      <alignment horizontal="left"/>
    </xf>
    <xf numFmtId="15" fontId="97" fillId="0" borderId="123" xfId="0" applyNumberFormat="1" applyFont="1" applyBorder="1"/>
    <xf numFmtId="15" fontId="97" fillId="0" borderId="125" xfId="0" applyNumberFormat="1" applyFont="1" applyBorder="1"/>
    <xf numFmtId="0" fontId="97" fillId="0" borderId="125" xfId="0" applyFont="1" applyBorder="1" applyAlignment="1">
      <alignment horizontal="center"/>
    </xf>
    <xf numFmtId="0" fontId="0" fillId="0" borderId="116" xfId="0" applyBorder="1"/>
    <xf numFmtId="0" fontId="0" fillId="0" borderId="36" xfId="0" applyBorder="1"/>
    <xf numFmtId="0" fontId="0" fillId="0" borderId="75" xfId="0" applyBorder="1"/>
    <xf numFmtId="164" fontId="36" fillId="3" borderId="54" xfId="2" applyFont="1" applyFill="1" applyBorder="1" applyAlignment="1"/>
    <xf numFmtId="164" fontId="42" fillId="2" borderId="0" xfId="2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33CC33"/>
      <color rgb="FF669900"/>
      <color rgb="FF66FF33"/>
      <color rgb="FF92D050"/>
      <color rgb="FF99FF66"/>
      <color rgb="FF99FF33"/>
      <color rgb="FF00CC00"/>
      <color rgb="FF66FF66"/>
      <color rgb="FF00FF00"/>
      <color rgb="FF0F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J42" sqref="J42"/>
    </sheetView>
  </sheetViews>
  <sheetFormatPr defaultRowHeight="14.4"/>
  <sheetData>
    <row r="1" spans="1:66">
      <c r="A1" s="234"/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</row>
    <row r="2" spans="1:66">
      <c r="A2" s="23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</row>
    <row r="3" spans="1:66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</row>
    <row r="4" spans="1:66">
      <c r="A4" s="234"/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</row>
    <row r="5" spans="1:66">
      <c r="A5" s="234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</row>
    <row r="6" spans="1:66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</row>
    <row r="7" spans="1:66">
      <c r="A7" s="234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</row>
    <row r="8" spans="1:66">
      <c r="A8" s="234"/>
      <c r="B8" s="234"/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</row>
    <row r="9" spans="1:66">
      <c r="A9" s="234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</row>
    <row r="10" spans="1:66">
      <c r="A10" s="234"/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</row>
    <row r="11" spans="1:66">
      <c r="A11" s="234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</row>
    <row r="12" spans="1:66">
      <c r="A12" s="234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</row>
    <row r="13" spans="1:66">
      <c r="A13" s="234"/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</row>
    <row r="14" spans="1:66">
      <c r="A14" s="234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</row>
    <row r="15" spans="1:66">
      <c r="A15" s="234"/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</row>
    <row r="16" spans="1:66">
      <c r="A16" s="234"/>
      <c r="B16" s="234"/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</row>
    <row r="17" spans="1:66">
      <c r="A17" s="234"/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</row>
    <row r="18" spans="1:66">
      <c r="A18" s="234"/>
      <c r="B18" s="234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</row>
    <row r="19" spans="1:66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</row>
    <row r="20" spans="1:66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</row>
    <row r="21" spans="1:66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</row>
    <row r="22" spans="1:66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</row>
    <row r="23" spans="1:66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</row>
    <row r="24" spans="1:66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</row>
    <row r="25" spans="1:66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</row>
    <row r="26" spans="1:66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</row>
    <row r="27" spans="1:66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</row>
    <row r="28" spans="1:66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</row>
    <row r="29" spans="1:66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</row>
    <row r="30" spans="1:66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</row>
    <row r="31" spans="1:66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</row>
    <row r="32" spans="1:66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</row>
    <row r="33" spans="1:66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</row>
    <row r="34" spans="1:66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</row>
    <row r="35" spans="1:66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</row>
    <row r="36" spans="1:66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</row>
    <row r="37" spans="1:66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</row>
    <row r="38" spans="1:66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</row>
    <row r="39" spans="1:66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</row>
    <row r="40" spans="1:66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</row>
    <row r="41" spans="1:66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</row>
    <row r="42" spans="1:66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</row>
    <row r="43" spans="1:66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</row>
    <row r="44" spans="1:66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</row>
    <row r="45" spans="1:66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</row>
    <row r="46" spans="1:66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</row>
    <row r="47" spans="1:66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</row>
    <row r="48" spans="1:66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</row>
    <row r="49" spans="1:66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</row>
    <row r="50" spans="1:66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</row>
    <row r="51" spans="1:66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</row>
    <row r="52" spans="1:66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</row>
    <row r="53" spans="1:66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</row>
    <row r="54" spans="1:66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</row>
    <row r="55" spans="1:66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</row>
    <row r="56" spans="1:66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</row>
    <row r="57" spans="1:66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</row>
    <row r="58" spans="1:66">
      <c r="A58" s="23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</row>
    <row r="59" spans="1:66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</row>
    <row r="60" spans="1:66">
      <c r="A60" s="23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</row>
    <row r="61" spans="1:66">
      <c r="A61" s="234"/>
      <c r="B61" s="234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</row>
    <row r="62" spans="1:66">
      <c r="A62" s="234"/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</row>
    <row r="63" spans="1:66">
      <c r="A63" s="234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</row>
    <row r="64" spans="1:66">
      <c r="A64" s="234"/>
      <c r="B64" s="234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</row>
    <row r="65" spans="1:66">
      <c r="A65" s="234"/>
      <c r="B65" s="234"/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</row>
    <row r="66" spans="1:66">
      <c r="A66" s="234"/>
      <c r="B66" s="234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</row>
    <row r="67" spans="1:66">
      <c r="A67" s="234"/>
      <c r="B67" s="234"/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</row>
    <row r="68" spans="1:66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</row>
    <row r="69" spans="1:66">
      <c r="A69" s="234"/>
      <c r="B69" s="234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</row>
    <row r="70" spans="1:66">
      <c r="A70" s="234"/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</row>
    <row r="71" spans="1:66">
      <c r="A71" s="234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</row>
    <row r="72" spans="1:66">
      <c r="A72" s="234"/>
      <c r="B72" s="234"/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</row>
    <row r="73" spans="1:66">
      <c r="A73" s="234"/>
      <c r="B73" s="234"/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</row>
    <row r="74" spans="1:66">
      <c r="A74" s="234"/>
      <c r="B74" s="234"/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</row>
    <row r="75" spans="1:66">
      <c r="A75" s="234"/>
      <c r="B75" s="234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</row>
    <row r="76" spans="1:66">
      <c r="A76" s="234"/>
      <c r="B76" s="234"/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</row>
    <row r="77" spans="1:66">
      <c r="A77" s="234"/>
      <c r="B77" s="234"/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</row>
    <row r="78" spans="1:66">
      <c r="A78" s="234"/>
      <c r="B78" s="234"/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</row>
    <row r="79" spans="1:66">
      <c r="A79" s="234"/>
      <c r="B79" s="234"/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</row>
    <row r="80" spans="1:66">
      <c r="A80" s="234"/>
      <c r="B80" s="234"/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</row>
    <row r="81" spans="1:66">
      <c r="A81" s="234"/>
      <c r="B81" s="234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</row>
    <row r="82" spans="1:66">
      <c r="A82" s="234"/>
      <c r="B82" s="234"/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</row>
    <row r="83" spans="1:66">
      <c r="A83" s="234"/>
      <c r="B83" s="234"/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</row>
    <row r="84" spans="1:66">
      <c r="A84" s="234"/>
      <c r="B84" s="234"/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</row>
    <row r="85" spans="1:66">
      <c r="A85" s="234"/>
      <c r="B85" s="234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</row>
    <row r="86" spans="1:66">
      <c r="A86" s="234"/>
      <c r="B86" s="234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</row>
    <row r="87" spans="1:66">
      <c r="A87" s="234"/>
      <c r="B87" s="234"/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</row>
    <row r="88" spans="1:66">
      <c r="A88" s="234"/>
      <c r="B88" s="234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</row>
    <row r="89" spans="1:66">
      <c r="A89" s="234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</row>
    <row r="90" spans="1:66">
      <c r="A90" s="234"/>
      <c r="B90" s="234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</row>
    <row r="91" spans="1:66">
      <c r="A91" s="234"/>
      <c r="B91" s="234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</row>
    <row r="92" spans="1:66">
      <c r="A92" s="234"/>
      <c r="B92" s="234"/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</row>
    <row r="93" spans="1:66">
      <c r="A93" s="234"/>
      <c r="B93" s="234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</row>
    <row r="94" spans="1:66">
      <c r="A94" s="234"/>
      <c r="B94" s="234"/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</row>
    <row r="95" spans="1:66">
      <c r="A95" s="234"/>
      <c r="B95" s="234"/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</row>
    <row r="96" spans="1:66">
      <c r="A96" s="234"/>
      <c r="B96" s="234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</row>
    <row r="97" spans="1:66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</row>
    <row r="98" spans="1:66">
      <c r="A98" s="234"/>
      <c r="B98" s="234"/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</row>
    <row r="99" spans="1:66">
      <c r="A99" s="234"/>
      <c r="B99" s="234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</row>
    <row r="100" spans="1:66">
      <c r="A100" s="234"/>
      <c r="B100" s="234"/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</row>
    <row r="101" spans="1:66">
      <c r="A101" s="234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</row>
    <row r="102" spans="1:66">
      <c r="A102" s="234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</row>
    <row r="103" spans="1:66">
      <c r="A103" s="234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</row>
    <row r="104" spans="1:66">
      <c r="A104" s="234"/>
      <c r="B104" s="234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</row>
    <row r="105" spans="1:66">
      <c r="A105" s="234"/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</row>
    <row r="106" spans="1:66">
      <c r="A106" s="234"/>
      <c r="B106" s="234"/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</row>
    <row r="107" spans="1:66">
      <c r="A107" s="234"/>
      <c r="B107" s="234"/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</row>
    <row r="108" spans="1:66">
      <c r="A108" s="234"/>
      <c r="B108" s="234"/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</row>
    <row r="109" spans="1:66">
      <c r="A109" s="234"/>
      <c r="B109" s="234"/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</row>
    <row r="110" spans="1:66">
      <c r="A110" s="234"/>
      <c r="B110" s="234"/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</row>
    <row r="111" spans="1:66">
      <c r="A111" s="234"/>
      <c r="B111" s="234"/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</row>
    <row r="112" spans="1:66">
      <c r="A112" s="234"/>
      <c r="B112" s="234"/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</row>
    <row r="113" spans="1:66">
      <c r="A113" s="234"/>
      <c r="B113" s="234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</row>
    <row r="114" spans="1:66">
      <c r="A114" s="234"/>
      <c r="B114" s="234"/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</row>
    <row r="115" spans="1:66">
      <c r="A115" s="234"/>
      <c r="B115" s="234"/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</row>
    <row r="116" spans="1:66">
      <c r="A116" s="234"/>
      <c r="B116" s="234"/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</row>
    <row r="117" spans="1:66">
      <c r="A117" s="234"/>
      <c r="B117" s="234"/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</row>
    <row r="118" spans="1:66">
      <c r="A118" s="234"/>
      <c r="B118" s="234"/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</row>
    <row r="119" spans="1:66">
      <c r="A119" s="234"/>
      <c r="B119" s="234"/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</row>
    <row r="120" spans="1:66">
      <c r="A120" s="234"/>
      <c r="B120" s="234"/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</row>
    <row r="121" spans="1:66">
      <c r="A121" s="234"/>
      <c r="B121" s="234"/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</row>
    <row r="122" spans="1:66">
      <c r="A122" s="234"/>
      <c r="B122" s="234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</row>
    <row r="123" spans="1:66">
      <c r="A123" s="234"/>
      <c r="B123" s="234"/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</row>
    <row r="124" spans="1:66">
      <c r="A124" s="234"/>
      <c r="B124" s="234"/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</row>
    <row r="125" spans="1:66">
      <c r="A125" s="234"/>
      <c r="B125" s="234"/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</row>
    <row r="126" spans="1:66">
      <c r="A126" s="234"/>
      <c r="B126" s="234"/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</row>
    <row r="127" spans="1:66">
      <c r="A127" s="234"/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</row>
    <row r="128" spans="1:66">
      <c r="A128" s="234"/>
      <c r="B128" s="234"/>
      <c r="C128" s="23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</row>
    <row r="129" spans="1:66">
      <c r="A129" s="234"/>
      <c r="B129" s="234"/>
      <c r="C129" s="23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I129" s="234"/>
      <c r="BJ129" s="234"/>
      <c r="BK129" s="234"/>
      <c r="BL129" s="234"/>
      <c r="BM129" s="234"/>
      <c r="BN129" s="234"/>
    </row>
    <row r="130" spans="1:66">
      <c r="A130" s="234"/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</row>
    <row r="131" spans="1:66">
      <c r="A131" s="234"/>
      <c r="B131" s="234"/>
      <c r="C131" s="23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</row>
    <row r="132" spans="1:66">
      <c r="A132" s="234"/>
      <c r="B132" s="234"/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</row>
    <row r="133" spans="1:66">
      <c r="A133" s="234"/>
      <c r="B133" s="234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</row>
    <row r="134" spans="1:66">
      <c r="A134" s="234"/>
      <c r="B134" s="234"/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</row>
    <row r="135" spans="1:66">
      <c r="A135" s="234"/>
      <c r="B135" s="234"/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</row>
    <row r="136" spans="1:66">
      <c r="A136" s="234"/>
      <c r="B136" s="234"/>
      <c r="C136" s="23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</row>
    <row r="137" spans="1:66">
      <c r="A137" s="234"/>
      <c r="B137" s="234"/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</row>
    <row r="138" spans="1:66">
      <c r="A138" s="234"/>
      <c r="B138" s="234"/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</row>
    <row r="139" spans="1:66">
      <c r="A139" s="234"/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</row>
    <row r="140" spans="1:66">
      <c r="A140" s="234"/>
      <c r="B140" s="234"/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</row>
    <row r="141" spans="1:66">
      <c r="A141" s="234"/>
      <c r="B141" s="234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</row>
    <row r="142" spans="1:66">
      <c r="A142" s="234"/>
      <c r="B142" s="234"/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</row>
    <row r="143" spans="1:66">
      <c r="A143" s="234"/>
      <c r="B143" s="234"/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</row>
    <row r="144" spans="1:66">
      <c r="A144" s="234"/>
      <c r="B144" s="234"/>
      <c r="C144" s="23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D30" sqref="D30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5"/>
      <c r="B1" s="15"/>
      <c r="C1" s="15"/>
      <c r="D1" s="15"/>
      <c r="E1" s="81" t="s">
        <v>19</v>
      </c>
      <c r="F1" s="494" t="s">
        <v>81</v>
      </c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19.8" thickTop="1" thickBot="1">
      <c r="A2" s="15"/>
      <c r="B2" s="15"/>
      <c r="C2" s="15"/>
      <c r="D2" s="15"/>
      <c r="E2" s="82"/>
      <c r="F2" s="106" t="s">
        <v>60</v>
      </c>
      <c r="G2" s="107"/>
      <c r="H2" s="487" t="s">
        <v>1</v>
      </c>
      <c r="I2" s="488"/>
      <c r="J2" s="108"/>
      <c r="K2" s="489" t="s">
        <v>17</v>
      </c>
      <c r="L2" s="490"/>
      <c r="M2" s="490"/>
      <c r="N2" s="491"/>
      <c r="O2" s="109"/>
      <c r="P2" s="477" t="s">
        <v>6</v>
      </c>
      <c r="Q2" s="478"/>
      <c r="R2" s="86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ht="18.600000000000001">
      <c r="A3" s="15"/>
      <c r="B3" s="15"/>
      <c r="C3" s="15"/>
      <c r="D3" s="15"/>
      <c r="E3" s="36">
        <v>1</v>
      </c>
      <c r="F3" s="110" t="s">
        <v>26</v>
      </c>
      <c r="G3" s="111"/>
      <c r="H3" s="499">
        <v>2808</v>
      </c>
      <c r="I3" s="434">
        <v>2808</v>
      </c>
      <c r="J3" s="112"/>
      <c r="K3" s="112"/>
      <c r="L3" s="492">
        <v>140.4</v>
      </c>
      <c r="M3" s="493">
        <v>140.4</v>
      </c>
      <c r="N3" s="112"/>
      <c r="O3" s="113"/>
      <c r="P3" s="705">
        <v>27</v>
      </c>
      <c r="Q3" s="706">
        <v>27</v>
      </c>
      <c r="R3" s="42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ht="18.600000000000001">
      <c r="A4" s="15"/>
      <c r="B4" s="15"/>
      <c r="C4" s="15"/>
      <c r="D4" s="15"/>
      <c r="E4" s="36">
        <v>2</v>
      </c>
      <c r="F4" s="114" t="s">
        <v>31</v>
      </c>
      <c r="G4" s="5"/>
      <c r="H4" s="435">
        <v>2706</v>
      </c>
      <c r="I4" s="436">
        <v>2706</v>
      </c>
      <c r="J4" s="1"/>
      <c r="K4" s="1"/>
      <c r="L4" s="473">
        <v>135.30000000000001</v>
      </c>
      <c r="M4" s="474">
        <v>135.30000000000001</v>
      </c>
      <c r="N4" s="1"/>
      <c r="O4" s="4"/>
      <c r="P4" s="496">
        <v>14</v>
      </c>
      <c r="Q4" s="497">
        <v>14</v>
      </c>
      <c r="R4" s="44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8.600000000000001">
      <c r="A5" s="15"/>
      <c r="B5" s="15"/>
      <c r="C5" s="15"/>
      <c r="D5" s="15"/>
      <c r="E5" s="36">
        <v>3</v>
      </c>
      <c r="F5" s="114" t="s">
        <v>57</v>
      </c>
      <c r="G5" s="5"/>
      <c r="H5" s="435">
        <v>2742</v>
      </c>
      <c r="I5" s="436">
        <v>2742</v>
      </c>
      <c r="J5" s="1"/>
      <c r="K5" s="1"/>
      <c r="L5" s="473">
        <v>137.1</v>
      </c>
      <c r="M5" s="474">
        <v>137.1</v>
      </c>
      <c r="N5" s="1"/>
      <c r="O5" s="4"/>
      <c r="P5" s="496">
        <v>12</v>
      </c>
      <c r="Q5" s="497">
        <v>12</v>
      </c>
      <c r="R5" s="44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8.600000000000001">
      <c r="A6" s="15"/>
      <c r="B6" s="15"/>
      <c r="C6" s="15"/>
      <c r="D6" s="15"/>
      <c r="E6" s="36">
        <v>4</v>
      </c>
      <c r="F6" s="114" t="s">
        <v>30</v>
      </c>
      <c r="G6" s="5"/>
      <c r="H6" s="435">
        <v>2690</v>
      </c>
      <c r="I6" s="436">
        <v>2690</v>
      </c>
      <c r="J6" s="2"/>
      <c r="K6" s="2"/>
      <c r="L6" s="473">
        <v>134.5</v>
      </c>
      <c r="M6" s="474">
        <v>134.5</v>
      </c>
      <c r="N6" s="2"/>
      <c r="O6" s="2"/>
      <c r="P6" s="496">
        <v>11</v>
      </c>
      <c r="Q6" s="497">
        <v>11</v>
      </c>
      <c r="R6" s="44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18.600000000000001">
      <c r="A7" s="15"/>
      <c r="B7" s="15"/>
      <c r="C7" s="15"/>
      <c r="D7" s="15"/>
      <c r="E7" s="36">
        <v>5</v>
      </c>
      <c r="F7" s="114" t="s">
        <v>27</v>
      </c>
      <c r="G7" s="5"/>
      <c r="H7" s="465">
        <v>2607</v>
      </c>
      <c r="I7" s="466">
        <v>2607</v>
      </c>
      <c r="J7" s="3"/>
      <c r="K7" s="9"/>
      <c r="L7" s="473">
        <v>130.35</v>
      </c>
      <c r="M7" s="474">
        <v>130.35</v>
      </c>
      <c r="N7" s="9"/>
      <c r="O7" s="3"/>
      <c r="P7" s="496">
        <v>8</v>
      </c>
      <c r="Q7" s="497">
        <v>8</v>
      </c>
      <c r="R7" s="44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8.600000000000001">
      <c r="A8" s="15"/>
      <c r="B8" s="15"/>
      <c r="C8" s="15"/>
      <c r="D8" s="15"/>
      <c r="E8" s="36">
        <v>6</v>
      </c>
      <c r="F8" s="115" t="s">
        <v>29</v>
      </c>
      <c r="G8" s="6"/>
      <c r="H8" s="435">
        <v>2593</v>
      </c>
      <c r="I8" s="436">
        <v>2593</v>
      </c>
      <c r="J8" s="1"/>
      <c r="K8" s="1"/>
      <c r="L8" s="473">
        <v>129.65</v>
      </c>
      <c r="M8" s="474">
        <v>129.65</v>
      </c>
      <c r="N8" s="1"/>
      <c r="O8" s="4"/>
      <c r="P8" s="496">
        <v>6</v>
      </c>
      <c r="Q8" s="497">
        <v>6</v>
      </c>
      <c r="R8" s="44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18.600000000000001">
      <c r="A9" s="15"/>
      <c r="B9" s="15"/>
      <c r="C9" s="15"/>
      <c r="D9" s="15"/>
      <c r="E9" s="36">
        <v>7</v>
      </c>
      <c r="F9" s="114" t="s">
        <v>28</v>
      </c>
      <c r="G9" s="5"/>
      <c r="H9" s="435">
        <v>2490</v>
      </c>
      <c r="I9" s="436">
        <v>2490</v>
      </c>
      <c r="J9" s="4"/>
      <c r="K9" s="2"/>
      <c r="L9" s="473">
        <v>124.5</v>
      </c>
      <c r="M9" s="474">
        <v>124.5</v>
      </c>
      <c r="N9" s="2"/>
      <c r="O9" s="4"/>
      <c r="P9" s="496">
        <v>4</v>
      </c>
      <c r="Q9" s="497">
        <v>4</v>
      </c>
      <c r="R9" s="44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19.2" thickBot="1">
      <c r="A10" s="15"/>
      <c r="B10" s="15"/>
      <c r="C10" s="15"/>
      <c r="D10" s="15"/>
      <c r="E10" s="36">
        <v>8</v>
      </c>
      <c r="F10" s="116" t="s">
        <v>58</v>
      </c>
      <c r="G10" s="7"/>
      <c r="H10" s="500">
        <v>0</v>
      </c>
      <c r="I10" s="501">
        <v>0</v>
      </c>
      <c r="J10" s="97"/>
      <c r="K10" s="98"/>
      <c r="L10" s="475">
        <v>0</v>
      </c>
      <c r="M10" s="476">
        <v>0</v>
      </c>
      <c r="N10" s="98"/>
      <c r="O10" s="99"/>
      <c r="P10" s="479">
        <v>0</v>
      </c>
      <c r="Q10" s="480">
        <v>0</v>
      </c>
      <c r="R10" s="44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8.600000000000001">
      <c r="A11" s="15"/>
      <c r="B11" s="15"/>
      <c r="C11" s="15"/>
      <c r="D11" s="15"/>
      <c r="E11" s="36"/>
      <c r="F11" s="94"/>
      <c r="G11" s="95"/>
      <c r="H11" s="481"/>
      <c r="I11" s="481"/>
      <c r="J11" s="96"/>
      <c r="K11" s="96"/>
      <c r="L11" s="498"/>
      <c r="M11" s="498"/>
      <c r="N11" s="96"/>
      <c r="O11" s="96"/>
      <c r="P11" s="481"/>
      <c r="Q11" s="481"/>
      <c r="R11" s="44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19.2" thickBot="1">
      <c r="A12" s="15"/>
      <c r="B12" s="15"/>
      <c r="C12" s="15"/>
      <c r="D12" s="15"/>
      <c r="E12" s="83"/>
      <c r="F12" s="495"/>
      <c r="G12" s="495"/>
      <c r="H12" s="84"/>
      <c r="I12" s="23"/>
      <c r="J12" s="23"/>
      <c r="K12" s="23"/>
      <c r="L12" s="482"/>
      <c r="M12" s="482"/>
      <c r="N12" s="23"/>
      <c r="O12" s="23"/>
      <c r="P12" s="483"/>
      <c r="Q12" s="483"/>
      <c r="R12" s="44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19.2" thickBot="1">
      <c r="A13" s="15"/>
      <c r="B13" s="15"/>
      <c r="C13" s="15"/>
      <c r="D13" s="15"/>
      <c r="E13" s="19"/>
      <c r="F13" s="103" t="s">
        <v>0</v>
      </c>
      <c r="G13" s="104"/>
      <c r="H13" s="467" t="s">
        <v>1</v>
      </c>
      <c r="I13" s="468"/>
      <c r="J13" s="105"/>
      <c r="K13" s="484" t="s">
        <v>17</v>
      </c>
      <c r="L13" s="485"/>
      <c r="M13" s="485"/>
      <c r="N13" s="486"/>
      <c r="O13" s="105"/>
      <c r="P13" s="459" t="s">
        <v>6</v>
      </c>
      <c r="Q13" s="460"/>
      <c r="R13" s="8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8.600000000000001">
      <c r="A14" s="15"/>
      <c r="B14" s="15"/>
      <c r="C14" s="15"/>
      <c r="D14" s="15"/>
      <c r="E14" s="36">
        <v>1</v>
      </c>
      <c r="F14" s="117" t="s">
        <v>71</v>
      </c>
      <c r="G14" s="118"/>
      <c r="H14" s="463">
        <v>2450</v>
      </c>
      <c r="I14" s="464">
        <v>2450</v>
      </c>
      <c r="J14" s="112"/>
      <c r="K14" s="112"/>
      <c r="L14" s="450">
        <v>122.5</v>
      </c>
      <c r="M14" s="451">
        <v>122.5</v>
      </c>
      <c r="N14" s="112"/>
      <c r="O14" s="113"/>
      <c r="P14" s="446">
        <v>25</v>
      </c>
      <c r="Q14" s="447">
        <v>25</v>
      </c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600000000000001">
      <c r="A15" s="15"/>
      <c r="B15" s="15"/>
      <c r="C15" s="15"/>
      <c r="D15" s="15"/>
      <c r="E15" s="36">
        <v>2</v>
      </c>
      <c r="F15" s="114" t="s">
        <v>34</v>
      </c>
      <c r="G15" s="5"/>
      <c r="H15" s="435">
        <v>2605</v>
      </c>
      <c r="I15" s="436">
        <v>2605</v>
      </c>
      <c r="J15" s="1"/>
      <c r="K15" s="1"/>
      <c r="L15" s="452">
        <v>130.25</v>
      </c>
      <c r="M15" s="453">
        <v>130.25</v>
      </c>
      <c r="N15" s="1"/>
      <c r="O15" s="4"/>
      <c r="P15" s="448">
        <v>22</v>
      </c>
      <c r="Q15" s="449">
        <v>22</v>
      </c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18.600000000000001">
      <c r="A16" s="15"/>
      <c r="B16" s="15"/>
      <c r="C16" s="15"/>
      <c r="D16" s="15"/>
      <c r="E16" s="36">
        <v>3</v>
      </c>
      <c r="F16" s="114" t="s">
        <v>25</v>
      </c>
      <c r="G16" s="5"/>
      <c r="H16" s="435">
        <v>2609</v>
      </c>
      <c r="I16" s="436">
        <v>2609</v>
      </c>
      <c r="J16" s="8"/>
      <c r="K16" s="2"/>
      <c r="L16" s="452">
        <v>130.44999999999999</v>
      </c>
      <c r="M16" s="453">
        <v>130.44999999999999</v>
      </c>
      <c r="N16" s="8"/>
      <c r="O16" s="2"/>
      <c r="P16" s="448">
        <v>15</v>
      </c>
      <c r="Q16" s="449">
        <v>15</v>
      </c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8.600000000000001">
      <c r="A17" s="15"/>
      <c r="B17" s="15"/>
      <c r="C17" s="15"/>
      <c r="D17" s="15"/>
      <c r="E17" s="36">
        <v>4</v>
      </c>
      <c r="F17" s="114" t="s">
        <v>62</v>
      </c>
      <c r="G17" s="5"/>
      <c r="H17" s="435">
        <v>2513</v>
      </c>
      <c r="I17" s="436">
        <v>2513</v>
      </c>
      <c r="J17" s="1"/>
      <c r="K17" s="1"/>
      <c r="L17" s="452">
        <v>125.65</v>
      </c>
      <c r="M17" s="453">
        <v>125.65</v>
      </c>
      <c r="N17" s="1"/>
      <c r="O17" s="4"/>
      <c r="P17" s="448">
        <v>14</v>
      </c>
      <c r="Q17" s="449">
        <v>14</v>
      </c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18.600000000000001">
      <c r="A18" s="15"/>
      <c r="B18" s="15"/>
      <c r="C18" s="15"/>
      <c r="D18" s="15"/>
      <c r="E18" s="36">
        <v>5</v>
      </c>
      <c r="F18" s="114" t="s">
        <v>33</v>
      </c>
      <c r="G18" s="5"/>
      <c r="H18" s="465">
        <v>2388</v>
      </c>
      <c r="I18" s="466">
        <v>2388</v>
      </c>
      <c r="J18" s="1"/>
      <c r="K18" s="1"/>
      <c r="L18" s="452">
        <v>119.4</v>
      </c>
      <c r="M18" s="453">
        <v>119.4</v>
      </c>
      <c r="N18" s="1"/>
      <c r="O18" s="4"/>
      <c r="P18" s="448">
        <v>11</v>
      </c>
      <c r="Q18" s="449">
        <v>11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8.600000000000001">
      <c r="A19" s="15"/>
      <c r="B19" s="15"/>
      <c r="C19" s="15"/>
      <c r="D19" s="15"/>
      <c r="E19" s="36">
        <v>6</v>
      </c>
      <c r="F19" s="114" t="s">
        <v>13</v>
      </c>
      <c r="G19" s="5"/>
      <c r="H19" s="465">
        <v>2389</v>
      </c>
      <c r="I19" s="466">
        <v>2389</v>
      </c>
      <c r="J19" s="1"/>
      <c r="K19" s="1"/>
      <c r="L19" s="452">
        <v>119.45</v>
      </c>
      <c r="M19" s="453">
        <v>119.45</v>
      </c>
      <c r="N19" s="1"/>
      <c r="O19" s="4"/>
      <c r="P19" s="448">
        <v>9</v>
      </c>
      <c r="Q19" s="449">
        <v>9</v>
      </c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8.600000000000001">
      <c r="A20" s="15"/>
      <c r="B20" s="15"/>
      <c r="C20" s="15"/>
      <c r="D20" s="15"/>
      <c r="E20" s="36">
        <v>7</v>
      </c>
      <c r="F20" s="114" t="s">
        <v>32</v>
      </c>
      <c r="G20" s="5"/>
      <c r="H20" s="435">
        <v>2237</v>
      </c>
      <c r="I20" s="436">
        <v>2237</v>
      </c>
      <c r="J20" s="1"/>
      <c r="K20" s="1"/>
      <c r="L20" s="452">
        <v>111.85</v>
      </c>
      <c r="M20" s="453">
        <v>111.85</v>
      </c>
      <c r="N20" s="1"/>
      <c r="O20" s="4"/>
      <c r="P20" s="448">
        <v>6</v>
      </c>
      <c r="Q20" s="449">
        <v>6</v>
      </c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8.600000000000001">
      <c r="A21" s="15"/>
      <c r="B21" s="15"/>
      <c r="C21" s="15"/>
      <c r="D21" s="15"/>
      <c r="E21" s="36">
        <v>8</v>
      </c>
      <c r="F21" s="114" t="s">
        <v>59</v>
      </c>
      <c r="G21" s="5"/>
      <c r="H21" s="437">
        <v>0</v>
      </c>
      <c r="I21" s="456">
        <v>0</v>
      </c>
      <c r="J21" s="1"/>
      <c r="K21" s="1"/>
      <c r="L21" s="469">
        <v>0</v>
      </c>
      <c r="M21" s="470">
        <v>0</v>
      </c>
      <c r="N21" s="1"/>
      <c r="O21" s="4"/>
      <c r="P21" s="471">
        <v>0</v>
      </c>
      <c r="Q21" s="472">
        <v>0</v>
      </c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19.2" thickBot="1">
      <c r="A22" s="15"/>
      <c r="B22" s="15"/>
      <c r="C22" s="15"/>
      <c r="D22" s="15"/>
      <c r="E22" s="36">
        <v>9</v>
      </c>
      <c r="F22" s="151" t="s">
        <v>43</v>
      </c>
      <c r="G22" s="216"/>
      <c r="H22" s="457">
        <v>0</v>
      </c>
      <c r="I22" s="458">
        <v>0</v>
      </c>
      <c r="J22" s="241"/>
      <c r="K22" s="241"/>
      <c r="L22" s="461">
        <v>0</v>
      </c>
      <c r="M22" s="462">
        <v>0</v>
      </c>
      <c r="N22" s="241"/>
      <c r="O22" s="241"/>
      <c r="P22" s="707">
        <v>0</v>
      </c>
      <c r="Q22" s="708">
        <v>0</v>
      </c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19.2" thickBot="1">
      <c r="A23" s="15"/>
      <c r="B23" s="15"/>
      <c r="C23" s="15"/>
      <c r="D23" s="15"/>
      <c r="E23" s="36"/>
      <c r="F23" s="21"/>
      <c r="G23" s="21"/>
      <c r="H23" s="19"/>
      <c r="I23" s="23"/>
      <c r="J23" s="23"/>
      <c r="K23" s="23"/>
      <c r="L23" s="36"/>
      <c r="M23" s="23"/>
      <c r="N23" s="23"/>
      <c r="O23" s="23"/>
      <c r="P23" s="87"/>
      <c r="Q23" s="19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9.2" thickBot="1">
      <c r="A24" s="15"/>
      <c r="B24" s="15"/>
      <c r="C24" s="15"/>
      <c r="D24" s="15"/>
      <c r="E24" s="24"/>
      <c r="F24" s="251" t="s">
        <v>7</v>
      </c>
      <c r="G24" s="252"/>
      <c r="H24" s="439" t="s">
        <v>1</v>
      </c>
      <c r="I24" s="440"/>
      <c r="J24" s="113"/>
      <c r="K24" s="441" t="s">
        <v>17</v>
      </c>
      <c r="L24" s="442"/>
      <c r="M24" s="442"/>
      <c r="N24" s="443"/>
      <c r="O24" s="113"/>
      <c r="P24" s="444" t="s">
        <v>6</v>
      </c>
      <c r="Q24" s="44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8.600000000000001">
      <c r="A25" s="15"/>
      <c r="B25" s="15"/>
      <c r="C25" s="15"/>
      <c r="D25" s="15"/>
      <c r="E25" s="36">
        <v>1</v>
      </c>
      <c r="F25" s="117" t="s">
        <v>35</v>
      </c>
      <c r="G25" s="119"/>
      <c r="H25" s="433">
        <v>2039</v>
      </c>
      <c r="I25" s="434">
        <v>2039</v>
      </c>
      <c r="J25" s="112"/>
      <c r="K25" s="112"/>
      <c r="L25" s="450">
        <v>101.95</v>
      </c>
      <c r="M25" s="451">
        <v>101.95</v>
      </c>
      <c r="N25" s="112"/>
      <c r="O25" s="113"/>
      <c r="P25" s="446">
        <v>25</v>
      </c>
      <c r="Q25" s="447">
        <v>25</v>
      </c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8.600000000000001">
      <c r="A26" s="15"/>
      <c r="B26" s="15"/>
      <c r="C26" s="15"/>
      <c r="D26" s="15"/>
      <c r="E26" s="36">
        <v>2</v>
      </c>
      <c r="F26" s="114" t="s">
        <v>75</v>
      </c>
      <c r="G26" s="5"/>
      <c r="H26" s="435">
        <v>1755</v>
      </c>
      <c r="I26" s="436">
        <v>1755</v>
      </c>
      <c r="J26" s="1"/>
      <c r="K26" s="1"/>
      <c r="L26" s="452">
        <v>87.75</v>
      </c>
      <c r="M26" s="453">
        <v>87.75</v>
      </c>
      <c r="N26" s="1"/>
      <c r="O26" s="4"/>
      <c r="P26" s="448">
        <v>25</v>
      </c>
      <c r="Q26" s="449">
        <v>25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8.600000000000001">
      <c r="A27" s="15"/>
      <c r="B27" s="15"/>
      <c r="C27" s="15"/>
      <c r="D27" s="15"/>
      <c r="E27" s="36">
        <v>3</v>
      </c>
      <c r="F27" s="114" t="s">
        <v>5</v>
      </c>
      <c r="G27" s="5"/>
      <c r="H27" s="435">
        <v>2330</v>
      </c>
      <c r="I27" s="436">
        <v>2330</v>
      </c>
      <c r="J27" s="1"/>
      <c r="K27" s="1"/>
      <c r="L27" s="452">
        <v>116.5</v>
      </c>
      <c r="M27" s="453">
        <v>116.5</v>
      </c>
      <c r="N27" s="1"/>
      <c r="O27" s="4"/>
      <c r="P27" s="448">
        <v>18</v>
      </c>
      <c r="Q27" s="449">
        <v>18</v>
      </c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8.600000000000001">
      <c r="A28" s="15"/>
      <c r="B28" s="15"/>
      <c r="C28" s="15"/>
      <c r="D28" s="15"/>
      <c r="E28" s="36">
        <v>4</v>
      </c>
      <c r="F28" s="114" t="s">
        <v>63</v>
      </c>
      <c r="G28" s="5"/>
      <c r="H28" s="435">
        <v>2097</v>
      </c>
      <c r="I28" s="436">
        <v>2097</v>
      </c>
      <c r="J28" s="1"/>
      <c r="K28" s="1"/>
      <c r="L28" s="452">
        <v>104.85</v>
      </c>
      <c r="M28" s="453">
        <v>104.85</v>
      </c>
      <c r="N28" s="1"/>
      <c r="O28" s="4"/>
      <c r="P28" s="448">
        <v>15</v>
      </c>
      <c r="Q28" s="449">
        <v>15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8.600000000000001">
      <c r="A29" s="15"/>
      <c r="B29" s="15"/>
      <c r="C29" s="15"/>
      <c r="D29" s="15"/>
      <c r="E29" s="36">
        <v>5</v>
      </c>
      <c r="F29" s="114" t="s">
        <v>72</v>
      </c>
      <c r="G29" s="5"/>
      <c r="H29" s="435">
        <v>2005</v>
      </c>
      <c r="I29" s="436">
        <v>2005</v>
      </c>
      <c r="J29" s="2"/>
      <c r="K29" s="2"/>
      <c r="L29" s="429">
        <v>100.25</v>
      </c>
      <c r="M29" s="430">
        <v>100.25</v>
      </c>
      <c r="N29" s="1"/>
      <c r="O29" s="4"/>
      <c r="P29" s="448">
        <v>15</v>
      </c>
      <c r="Q29" s="449">
        <v>15</v>
      </c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8.600000000000001">
      <c r="A30" s="15"/>
      <c r="B30" s="15"/>
      <c r="C30" s="15"/>
      <c r="D30" s="15"/>
      <c r="E30" s="36">
        <v>6</v>
      </c>
      <c r="F30" s="114" t="s">
        <v>37</v>
      </c>
      <c r="G30" s="5"/>
      <c r="H30" s="435">
        <v>2019</v>
      </c>
      <c r="I30" s="436">
        <v>2019</v>
      </c>
      <c r="J30" s="2"/>
      <c r="K30" s="1"/>
      <c r="L30" s="429">
        <v>100.95</v>
      </c>
      <c r="M30" s="430">
        <v>100.95</v>
      </c>
      <c r="N30" s="4"/>
      <c r="O30" s="2"/>
      <c r="P30" s="448">
        <v>13</v>
      </c>
      <c r="Q30" s="449">
        <v>13</v>
      </c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8.600000000000001">
      <c r="A31" s="15"/>
      <c r="B31" s="15"/>
      <c r="C31" s="15"/>
      <c r="D31" s="15"/>
      <c r="E31" s="36">
        <v>7</v>
      </c>
      <c r="F31" s="120" t="s">
        <v>44</v>
      </c>
      <c r="G31" s="14"/>
      <c r="H31" s="437">
        <v>2196</v>
      </c>
      <c r="I31" s="438">
        <v>2196</v>
      </c>
      <c r="J31" s="124"/>
      <c r="K31" s="1"/>
      <c r="L31" s="431">
        <v>109.8</v>
      </c>
      <c r="M31" s="432">
        <v>109.8</v>
      </c>
      <c r="N31" s="1"/>
      <c r="O31" s="4"/>
      <c r="P31" s="709">
        <v>10</v>
      </c>
      <c r="Q31" s="710">
        <v>10</v>
      </c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8.600000000000001">
      <c r="A32" s="15"/>
      <c r="B32" s="15"/>
      <c r="C32" s="15"/>
      <c r="D32" s="15"/>
      <c r="E32" s="36">
        <v>8</v>
      </c>
      <c r="F32" s="114" t="s">
        <v>38</v>
      </c>
      <c r="G32" s="5"/>
      <c r="H32" s="425">
        <v>1792</v>
      </c>
      <c r="I32" s="426">
        <v>1792</v>
      </c>
      <c r="J32" s="125"/>
      <c r="K32" s="123"/>
      <c r="L32" s="413">
        <v>89.6</v>
      </c>
      <c r="M32" s="413">
        <v>89.6</v>
      </c>
      <c r="N32" s="126"/>
      <c r="O32" s="125"/>
      <c r="P32" s="454">
        <v>7</v>
      </c>
      <c r="Q32" s="455">
        <v>7</v>
      </c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8.600000000000001">
      <c r="A33" s="15"/>
      <c r="B33" s="15"/>
      <c r="C33" s="15"/>
      <c r="D33" s="15"/>
      <c r="E33" s="36">
        <v>9</v>
      </c>
      <c r="F33" s="121" t="s">
        <v>40</v>
      </c>
      <c r="G33" s="102"/>
      <c r="H33" s="427">
        <v>1851</v>
      </c>
      <c r="I33" s="428">
        <v>1851</v>
      </c>
      <c r="J33" s="122"/>
      <c r="K33" s="122"/>
      <c r="L33" s="417">
        <v>92.55</v>
      </c>
      <c r="M33" s="418">
        <v>92.55</v>
      </c>
      <c r="N33" s="129"/>
      <c r="O33" s="127"/>
      <c r="P33" s="419">
        <v>3</v>
      </c>
      <c r="Q33" s="420">
        <v>3</v>
      </c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8.600000000000001">
      <c r="A34" s="15"/>
      <c r="B34" s="15"/>
      <c r="C34" s="15"/>
      <c r="D34" s="15"/>
      <c r="E34" s="36">
        <v>10</v>
      </c>
      <c r="F34" s="121" t="s">
        <v>41</v>
      </c>
      <c r="G34" s="102"/>
      <c r="H34" s="415">
        <v>0</v>
      </c>
      <c r="I34" s="416">
        <v>0</v>
      </c>
      <c r="J34" s="123"/>
      <c r="K34" s="123"/>
      <c r="L34" s="414">
        <v>0</v>
      </c>
      <c r="M34" s="414">
        <v>0</v>
      </c>
      <c r="N34" s="122"/>
      <c r="O34" s="128"/>
      <c r="P34" s="397">
        <v>0</v>
      </c>
      <c r="Q34" s="398">
        <v>0</v>
      </c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8.600000000000001">
      <c r="A35" s="15"/>
      <c r="B35" s="15"/>
      <c r="C35" s="15"/>
      <c r="D35" s="15"/>
      <c r="E35" s="36">
        <v>11</v>
      </c>
      <c r="F35" s="211" t="s">
        <v>61</v>
      </c>
      <c r="G35" s="212"/>
      <c r="H35" s="409">
        <v>0</v>
      </c>
      <c r="I35" s="409">
        <v>0</v>
      </c>
      <c r="J35" s="122"/>
      <c r="K35" s="249"/>
      <c r="L35" s="421">
        <v>0</v>
      </c>
      <c r="M35" s="422">
        <v>0</v>
      </c>
      <c r="N35" s="249"/>
      <c r="O35" s="128"/>
      <c r="P35" s="410">
        <v>0</v>
      </c>
      <c r="Q35" s="411">
        <v>0</v>
      </c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8.600000000000001">
      <c r="A36" s="15"/>
      <c r="B36" s="15"/>
      <c r="C36" s="15"/>
      <c r="D36" s="15"/>
      <c r="E36" s="36">
        <v>12</v>
      </c>
      <c r="F36" s="253" t="s">
        <v>39</v>
      </c>
      <c r="G36" s="213"/>
      <c r="H36" s="399">
        <v>0</v>
      </c>
      <c r="I36" s="400">
        <v>0</v>
      </c>
      <c r="J36" s="250"/>
      <c r="K36" s="122"/>
      <c r="L36" s="392">
        <v>0</v>
      </c>
      <c r="M36" s="392">
        <v>0</v>
      </c>
      <c r="N36" s="122"/>
      <c r="O36" s="122"/>
      <c r="P36" s="393">
        <v>0</v>
      </c>
      <c r="Q36" s="394">
        <v>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8.600000000000001">
      <c r="A37" s="15"/>
      <c r="B37" s="15"/>
      <c r="C37" s="15"/>
      <c r="D37" s="15"/>
      <c r="E37" s="36">
        <v>13</v>
      </c>
      <c r="F37" s="315" t="s">
        <v>3</v>
      </c>
      <c r="G37" s="316"/>
      <c r="H37" s="401">
        <v>0</v>
      </c>
      <c r="I37" s="402">
        <v>0</v>
      </c>
      <c r="J37" s="122"/>
      <c r="K37" s="122"/>
      <c r="L37" s="407">
        <v>0</v>
      </c>
      <c r="M37" s="408">
        <v>0</v>
      </c>
      <c r="N37" s="122"/>
      <c r="O37" s="122"/>
      <c r="P37" s="395">
        <v>0</v>
      </c>
      <c r="Q37" s="396">
        <v>0</v>
      </c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9.2" thickBot="1">
      <c r="A38" s="15"/>
      <c r="B38" s="15"/>
      <c r="C38" s="15"/>
      <c r="D38" s="15"/>
      <c r="E38" s="36">
        <v>14</v>
      </c>
      <c r="F38" s="255" t="s">
        <v>42</v>
      </c>
      <c r="G38" s="256"/>
      <c r="H38" s="403">
        <v>0</v>
      </c>
      <c r="I38" s="403">
        <v>0</v>
      </c>
      <c r="J38" s="317"/>
      <c r="K38" s="318"/>
      <c r="L38" s="405">
        <v>0</v>
      </c>
      <c r="M38" s="406">
        <v>0</v>
      </c>
      <c r="N38" s="318"/>
      <c r="O38" s="318"/>
      <c r="P38" s="423">
        <v>0</v>
      </c>
      <c r="Q38" s="424">
        <v>0</v>
      </c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8.600000000000001">
      <c r="A39" s="15"/>
      <c r="B39" s="15"/>
      <c r="C39" s="15"/>
      <c r="D39" s="15"/>
      <c r="E39" s="36"/>
      <c r="F39" s="59"/>
      <c r="G39" s="21"/>
      <c r="H39" s="389"/>
      <c r="I39" s="389"/>
      <c r="J39" s="88"/>
      <c r="K39" s="23"/>
      <c r="L39" s="404"/>
      <c r="M39" s="404"/>
      <c r="N39" s="23"/>
      <c r="O39" s="23"/>
      <c r="P39" s="391"/>
      <c r="Q39" s="391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8.600000000000001">
      <c r="A40" s="15"/>
      <c r="B40" s="15"/>
      <c r="C40" s="15"/>
      <c r="D40" s="15"/>
      <c r="E40" s="36"/>
      <c r="F40" s="59"/>
      <c r="G40" s="21"/>
      <c r="H40" s="389"/>
      <c r="I40" s="389"/>
      <c r="J40" s="88"/>
      <c r="K40" s="23"/>
      <c r="L40" s="404"/>
      <c r="M40" s="404"/>
      <c r="N40" s="23"/>
      <c r="O40" s="23"/>
      <c r="P40" s="391"/>
      <c r="Q40" s="391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18.600000000000001">
      <c r="A41" s="15"/>
      <c r="B41" s="15"/>
      <c r="C41" s="15"/>
      <c r="D41" s="15"/>
      <c r="E41" s="36"/>
      <c r="F41" s="59"/>
      <c r="G41" s="21"/>
      <c r="H41" s="389"/>
      <c r="I41" s="389"/>
      <c r="J41" s="23"/>
      <c r="K41" s="23"/>
      <c r="L41" s="404"/>
      <c r="M41" s="404"/>
      <c r="N41" s="23"/>
      <c r="O41" s="23"/>
      <c r="P41" s="391"/>
      <c r="Q41" s="391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8.600000000000001">
      <c r="A42" s="15"/>
      <c r="B42" s="15"/>
      <c r="C42" s="15"/>
      <c r="D42" s="15"/>
      <c r="E42" s="36"/>
      <c r="F42" s="59"/>
      <c r="G42" s="21"/>
      <c r="H42" s="390"/>
      <c r="I42" s="390"/>
      <c r="J42" s="88"/>
      <c r="K42" s="23"/>
      <c r="L42" s="404"/>
      <c r="M42" s="404"/>
      <c r="N42" s="23"/>
      <c r="O42" s="23"/>
      <c r="P42" s="391"/>
      <c r="Q42" s="391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18.600000000000001">
      <c r="A43" s="15"/>
      <c r="B43" s="15"/>
      <c r="C43" s="15"/>
      <c r="D43" s="15"/>
      <c r="E43" s="36"/>
      <c r="F43" s="59"/>
      <c r="G43" s="21"/>
      <c r="H43" s="389"/>
      <c r="I43" s="389"/>
      <c r="J43" s="88"/>
      <c r="K43" s="23"/>
      <c r="L43" s="404"/>
      <c r="M43" s="404"/>
      <c r="N43" s="23"/>
      <c r="O43" s="23"/>
      <c r="P43" s="391"/>
      <c r="Q43" s="391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8.600000000000001">
      <c r="A44" s="15"/>
      <c r="B44" s="15"/>
      <c r="C44" s="15"/>
      <c r="D44" s="15"/>
      <c r="E44" s="36"/>
      <c r="F44" s="59"/>
      <c r="G44" s="21"/>
      <c r="H44" s="389"/>
      <c r="I44" s="389"/>
      <c r="J44" s="88"/>
      <c r="K44" s="23"/>
      <c r="L44" s="412"/>
      <c r="M44" s="412"/>
      <c r="N44" s="23"/>
      <c r="O44" s="23"/>
      <c r="P44" s="391"/>
      <c r="Q44" s="391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18.600000000000001">
      <c r="A45" s="15"/>
      <c r="B45" s="15"/>
      <c r="C45" s="15"/>
      <c r="D45" s="15"/>
      <c r="E45" s="36"/>
      <c r="F45" s="59"/>
      <c r="G45" s="21"/>
      <c r="H45" s="389"/>
      <c r="I45" s="389"/>
      <c r="J45" s="88"/>
      <c r="K45" s="23"/>
      <c r="L45" s="412"/>
      <c r="M45" s="412"/>
      <c r="N45" s="23"/>
      <c r="O45" s="23"/>
      <c r="P45" s="391"/>
      <c r="Q45" s="391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18.600000000000001">
      <c r="A46" s="15"/>
      <c r="B46" s="15"/>
      <c r="C46" s="15"/>
      <c r="D46" s="15"/>
      <c r="E46" s="19"/>
      <c r="F46" s="59"/>
      <c r="G46" s="21"/>
      <c r="H46" s="390"/>
      <c r="I46" s="390"/>
      <c r="J46" s="88"/>
      <c r="K46" s="23"/>
      <c r="L46" s="412"/>
      <c r="M46" s="412"/>
      <c r="N46" s="23"/>
      <c r="O46" s="23"/>
      <c r="P46" s="391"/>
      <c r="Q46" s="391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8.600000000000001">
      <c r="A47" s="15"/>
      <c r="B47" s="15"/>
      <c r="C47" s="15"/>
      <c r="D47" s="15"/>
      <c r="E47" s="19"/>
      <c r="F47" s="21"/>
      <c r="G47" s="21"/>
      <c r="H47" s="88"/>
      <c r="I47" s="88"/>
      <c r="J47" s="88"/>
      <c r="K47" s="23"/>
      <c r="L47" s="89"/>
      <c r="M47" s="23"/>
      <c r="N47" s="23"/>
      <c r="O47" s="23"/>
      <c r="P47" s="90"/>
      <c r="Q47" s="19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</sheetData>
  <mergeCells count="133"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12" sqref="A12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5"/>
      <c r="B1" s="67"/>
      <c r="C1" s="68"/>
      <c r="D1" s="69"/>
      <c r="E1" s="69"/>
      <c r="F1" s="70"/>
      <c r="G1" s="70"/>
      <c r="H1" s="502" t="s">
        <v>8</v>
      </c>
      <c r="I1" s="503"/>
      <c r="J1" s="503"/>
      <c r="K1" s="71"/>
      <c r="L1" s="71"/>
      <c r="M1" s="69"/>
      <c r="N1" s="504" t="s">
        <v>9</v>
      </c>
      <c r="O1" s="503"/>
      <c r="P1" s="503"/>
      <c r="Q1" s="71"/>
      <c r="R1" s="71"/>
      <c r="S1" s="69"/>
      <c r="T1" s="502" t="s">
        <v>10</v>
      </c>
      <c r="U1" s="503"/>
      <c r="V1" s="503"/>
      <c r="W1" s="71"/>
      <c r="X1" s="71"/>
      <c r="Y1" s="69"/>
      <c r="Z1" s="502" t="s">
        <v>64</v>
      </c>
      <c r="AA1" s="503"/>
      <c r="AB1" s="503"/>
      <c r="AC1" s="71"/>
      <c r="AD1" s="71"/>
      <c r="AE1" s="15"/>
      <c r="AF1" s="15"/>
      <c r="AG1" s="130"/>
      <c r="AH1" s="130"/>
      <c r="AI1" s="130"/>
      <c r="AJ1" s="130"/>
      <c r="AK1" s="130"/>
      <c r="AL1" s="130"/>
    </row>
    <row r="2" spans="1:38" ht="21.6" thickBot="1">
      <c r="A2" s="15"/>
      <c r="B2" s="16"/>
      <c r="C2" s="139"/>
      <c r="D2" s="140" t="s">
        <v>11</v>
      </c>
      <c r="E2" s="141"/>
      <c r="F2" s="142" t="s">
        <v>16</v>
      </c>
      <c r="G2" s="143"/>
      <c r="H2" s="132">
        <v>1</v>
      </c>
      <c r="I2" s="133">
        <v>2</v>
      </c>
      <c r="J2" s="133">
        <v>3</v>
      </c>
      <c r="K2" s="133">
        <v>4</v>
      </c>
      <c r="L2" s="134">
        <v>5</v>
      </c>
      <c r="M2" s="131"/>
      <c r="N2" s="132">
        <v>6</v>
      </c>
      <c r="O2" s="133">
        <v>7</v>
      </c>
      <c r="P2" s="133">
        <v>8</v>
      </c>
      <c r="Q2" s="133">
        <v>9</v>
      </c>
      <c r="R2" s="134">
        <v>10</v>
      </c>
      <c r="S2" s="131"/>
      <c r="T2" s="132">
        <v>11</v>
      </c>
      <c r="U2" s="133">
        <v>12</v>
      </c>
      <c r="V2" s="133">
        <v>13</v>
      </c>
      <c r="W2" s="133">
        <v>14</v>
      </c>
      <c r="X2" s="134">
        <v>15</v>
      </c>
      <c r="Y2" s="131"/>
      <c r="Z2" s="132">
        <v>16</v>
      </c>
      <c r="AA2" s="133">
        <v>17</v>
      </c>
      <c r="AB2" s="133">
        <v>18</v>
      </c>
      <c r="AC2" s="133">
        <v>19</v>
      </c>
      <c r="AD2" s="134">
        <v>20</v>
      </c>
      <c r="AE2" s="15"/>
      <c r="AF2" s="15"/>
      <c r="AG2" s="130"/>
      <c r="AH2" s="130"/>
      <c r="AI2" s="130"/>
      <c r="AJ2" s="130"/>
      <c r="AK2" s="130"/>
      <c r="AL2" s="130"/>
    </row>
    <row r="3" spans="1:38" ht="18.600000000000001">
      <c r="A3" s="15"/>
      <c r="B3" s="144">
        <v>1</v>
      </c>
      <c r="C3" s="331" t="s">
        <v>80</v>
      </c>
      <c r="D3" s="277">
        <f>SUM(M3+S3+Y3+AE3)</f>
        <v>2887</v>
      </c>
      <c r="E3" s="333"/>
      <c r="F3" s="278">
        <f>SUM(D3)/20</f>
        <v>144.35</v>
      </c>
      <c r="G3" s="334"/>
      <c r="H3" s="336">
        <v>148</v>
      </c>
      <c r="I3" s="336">
        <v>144</v>
      </c>
      <c r="J3" s="336">
        <v>152</v>
      </c>
      <c r="K3" s="336">
        <v>148</v>
      </c>
      <c r="L3" s="336">
        <v>144</v>
      </c>
      <c r="M3" s="279">
        <f>SUM(H3:L3)</f>
        <v>736</v>
      </c>
      <c r="N3" s="336">
        <v>148</v>
      </c>
      <c r="O3" s="336">
        <v>140</v>
      </c>
      <c r="P3" s="336">
        <v>128</v>
      </c>
      <c r="Q3" s="336">
        <v>144</v>
      </c>
      <c r="R3" s="336">
        <v>148</v>
      </c>
      <c r="S3" s="279">
        <f>SUM(N3:R3)</f>
        <v>708</v>
      </c>
      <c r="T3" s="336">
        <v>144</v>
      </c>
      <c r="U3" s="336">
        <v>144</v>
      </c>
      <c r="V3" s="336">
        <v>140</v>
      </c>
      <c r="W3" s="336">
        <v>148</v>
      </c>
      <c r="X3" s="336">
        <v>139</v>
      </c>
      <c r="Y3" s="279">
        <f>SUM(T3:X3)</f>
        <v>715</v>
      </c>
      <c r="Z3" s="340">
        <v>144</v>
      </c>
      <c r="AA3" s="340">
        <v>148</v>
      </c>
      <c r="AB3" s="340">
        <v>144</v>
      </c>
      <c r="AC3" s="340">
        <v>144</v>
      </c>
      <c r="AD3" s="340">
        <v>148</v>
      </c>
      <c r="AE3" s="342">
        <f>SUM(Z3:AD3)</f>
        <v>728</v>
      </c>
      <c r="AF3" s="15"/>
      <c r="AG3" s="130"/>
      <c r="AH3" s="130"/>
      <c r="AI3" s="130"/>
      <c r="AJ3" s="130"/>
      <c r="AK3" s="130"/>
      <c r="AL3" s="130"/>
    </row>
    <row r="4" spans="1:38" ht="18.600000000000001">
      <c r="A4" s="15"/>
      <c r="B4" s="145">
        <v>2</v>
      </c>
      <c r="C4" s="275" t="s">
        <v>26</v>
      </c>
      <c r="D4" s="280">
        <f>SUM(M4+S4+Y4+AE4)</f>
        <v>2808</v>
      </c>
      <c r="E4" s="281"/>
      <c r="F4" s="282">
        <f>SUM(D4)/20</f>
        <v>140.4</v>
      </c>
      <c r="G4" s="283"/>
      <c r="H4" s="284">
        <v>126</v>
      </c>
      <c r="I4" s="284">
        <v>144</v>
      </c>
      <c r="J4" s="284">
        <v>127</v>
      </c>
      <c r="K4" s="284">
        <v>126</v>
      </c>
      <c r="L4" s="284">
        <v>148</v>
      </c>
      <c r="M4" s="285">
        <f>SUM(H4:L4)</f>
        <v>671</v>
      </c>
      <c r="N4" s="284">
        <v>142</v>
      </c>
      <c r="O4" s="284">
        <v>148</v>
      </c>
      <c r="P4" s="284">
        <v>144</v>
      </c>
      <c r="Q4" s="284">
        <v>144</v>
      </c>
      <c r="R4" s="284">
        <v>142</v>
      </c>
      <c r="S4" s="285">
        <f>SUM(N4:R4)</f>
        <v>720</v>
      </c>
      <c r="T4" s="284">
        <v>144</v>
      </c>
      <c r="U4" s="284">
        <v>140</v>
      </c>
      <c r="V4" s="284">
        <v>142</v>
      </c>
      <c r="W4" s="284">
        <v>140</v>
      </c>
      <c r="X4" s="284">
        <v>140</v>
      </c>
      <c r="Y4" s="285">
        <f>SUM(T4:X4)</f>
        <v>706</v>
      </c>
      <c r="Z4" s="289">
        <v>140</v>
      </c>
      <c r="AA4" s="289">
        <v>142</v>
      </c>
      <c r="AB4" s="289">
        <v>140</v>
      </c>
      <c r="AC4" s="289">
        <v>146</v>
      </c>
      <c r="AD4" s="289">
        <v>143</v>
      </c>
      <c r="AE4" s="287">
        <f>SUM(Z4:AD4)</f>
        <v>711</v>
      </c>
      <c r="AF4" s="15"/>
      <c r="AG4" s="130"/>
      <c r="AH4" s="130"/>
      <c r="AI4" s="130"/>
      <c r="AJ4" s="130"/>
      <c r="AK4" s="130"/>
      <c r="AL4" s="130"/>
    </row>
    <row r="5" spans="1:38" ht="18.600000000000001">
      <c r="A5" s="15"/>
      <c r="B5" s="145">
        <v>3</v>
      </c>
      <c r="C5" s="146" t="s">
        <v>57</v>
      </c>
      <c r="D5" s="280">
        <f>SUM(M5+S5+Y5+AE5)</f>
        <v>2742</v>
      </c>
      <c r="E5" s="281"/>
      <c r="F5" s="282">
        <f>SUM(D5)/20</f>
        <v>137.1</v>
      </c>
      <c r="G5" s="283"/>
      <c r="H5" s="284">
        <v>142</v>
      </c>
      <c r="I5" s="284">
        <v>125</v>
      </c>
      <c r="J5" s="284">
        <v>125</v>
      </c>
      <c r="K5" s="284">
        <v>144</v>
      </c>
      <c r="L5" s="284">
        <v>141</v>
      </c>
      <c r="M5" s="285">
        <f>SUM(H5:L5)</f>
        <v>677</v>
      </c>
      <c r="N5" s="284">
        <v>142</v>
      </c>
      <c r="O5" s="284">
        <v>131</v>
      </c>
      <c r="P5" s="284">
        <v>127</v>
      </c>
      <c r="Q5" s="284">
        <v>144</v>
      </c>
      <c r="R5" s="284">
        <v>144</v>
      </c>
      <c r="S5" s="285">
        <f>SUM(N5:R5)</f>
        <v>688</v>
      </c>
      <c r="T5" s="288">
        <v>141</v>
      </c>
      <c r="U5" s="284">
        <v>142</v>
      </c>
      <c r="V5" s="284">
        <v>112</v>
      </c>
      <c r="W5" s="284">
        <v>148</v>
      </c>
      <c r="X5" s="284">
        <v>134</v>
      </c>
      <c r="Y5" s="285">
        <f>SUM(T5:X5)</f>
        <v>677</v>
      </c>
      <c r="Z5" s="286">
        <v>142</v>
      </c>
      <c r="AA5" s="286">
        <v>140</v>
      </c>
      <c r="AB5" s="286">
        <v>144</v>
      </c>
      <c r="AC5" s="286">
        <v>148</v>
      </c>
      <c r="AD5" s="286">
        <v>126</v>
      </c>
      <c r="AE5" s="287">
        <f>SUM(Z5:AD5)</f>
        <v>700</v>
      </c>
      <c r="AF5" s="15"/>
      <c r="AG5" s="130"/>
      <c r="AH5" s="130"/>
      <c r="AI5" s="130"/>
      <c r="AJ5" s="130"/>
      <c r="AK5" s="130"/>
      <c r="AL5" s="130"/>
    </row>
    <row r="6" spans="1:38" ht="18.600000000000001">
      <c r="A6" s="15"/>
      <c r="B6" s="145">
        <v>4</v>
      </c>
      <c r="C6" s="275" t="s">
        <v>31</v>
      </c>
      <c r="D6" s="280">
        <f>SUM(M6+S6+Y6+AE6)</f>
        <v>2706</v>
      </c>
      <c r="E6" s="202"/>
      <c r="F6" s="282">
        <f>SUM(D6)/20</f>
        <v>135.30000000000001</v>
      </c>
      <c r="G6" s="335"/>
      <c r="H6" s="337">
        <v>113</v>
      </c>
      <c r="I6" s="337">
        <v>144</v>
      </c>
      <c r="J6" s="337">
        <v>125</v>
      </c>
      <c r="K6" s="337">
        <v>148</v>
      </c>
      <c r="L6" s="337">
        <v>144</v>
      </c>
      <c r="M6" s="285">
        <f>SUM(H6:L6)</f>
        <v>674</v>
      </c>
      <c r="N6" s="337">
        <v>140</v>
      </c>
      <c r="O6" s="337">
        <v>140</v>
      </c>
      <c r="P6" s="337">
        <v>140</v>
      </c>
      <c r="Q6" s="337">
        <v>129</v>
      </c>
      <c r="R6" s="337">
        <v>140</v>
      </c>
      <c r="S6" s="285">
        <f>SUM(N6:R6)</f>
        <v>689</v>
      </c>
      <c r="T6" s="338">
        <v>140</v>
      </c>
      <c r="U6" s="338">
        <v>144</v>
      </c>
      <c r="V6" s="338">
        <v>127</v>
      </c>
      <c r="W6" s="338">
        <v>140</v>
      </c>
      <c r="X6" s="337">
        <v>140</v>
      </c>
      <c r="Y6" s="339">
        <f>SUM(T6:X6)</f>
        <v>691</v>
      </c>
      <c r="Z6" s="341">
        <v>144</v>
      </c>
      <c r="AA6" s="341">
        <v>115</v>
      </c>
      <c r="AB6" s="341">
        <v>140</v>
      </c>
      <c r="AC6" s="341">
        <v>109</v>
      </c>
      <c r="AD6" s="341">
        <v>144</v>
      </c>
      <c r="AE6" s="343">
        <f>SUM(Z6:AD6)</f>
        <v>652</v>
      </c>
      <c r="AF6" s="15"/>
      <c r="AG6" s="130"/>
      <c r="AH6" s="130"/>
      <c r="AI6" s="130"/>
      <c r="AJ6" s="130"/>
      <c r="AK6" s="130"/>
      <c r="AL6" s="130"/>
    </row>
    <row r="7" spans="1:38" ht="18.600000000000001">
      <c r="A7" s="15"/>
      <c r="B7" s="145">
        <v>5</v>
      </c>
      <c r="C7" s="146" t="s">
        <v>30</v>
      </c>
      <c r="D7" s="280">
        <f>SUM(M7+S7+Y7+AE7)</f>
        <v>2690</v>
      </c>
      <c r="E7" s="280">
        <v>2149</v>
      </c>
      <c r="F7" s="282">
        <f>SUM(D7)/20</f>
        <v>134.5</v>
      </c>
      <c r="G7" s="283"/>
      <c r="H7" s="284">
        <v>148</v>
      </c>
      <c r="I7" s="284">
        <v>126</v>
      </c>
      <c r="J7" s="284">
        <v>112</v>
      </c>
      <c r="K7" s="284">
        <v>142</v>
      </c>
      <c r="L7" s="284">
        <v>140</v>
      </c>
      <c r="M7" s="285">
        <f>SUM(H7:L7)</f>
        <v>668</v>
      </c>
      <c r="N7" s="284">
        <v>140</v>
      </c>
      <c r="O7" s="284">
        <v>140</v>
      </c>
      <c r="P7" s="284">
        <v>128</v>
      </c>
      <c r="Q7" s="284">
        <v>129</v>
      </c>
      <c r="R7" s="284">
        <v>125</v>
      </c>
      <c r="S7" s="285">
        <f>SUM(N7:R7)</f>
        <v>662</v>
      </c>
      <c r="T7" s="288">
        <v>126</v>
      </c>
      <c r="U7" s="284">
        <v>144</v>
      </c>
      <c r="V7" s="284">
        <v>142</v>
      </c>
      <c r="W7" s="284">
        <v>126</v>
      </c>
      <c r="X7" s="284">
        <v>142</v>
      </c>
      <c r="Y7" s="285">
        <f>SUM(T7:X7)</f>
        <v>680</v>
      </c>
      <c r="Z7" s="286">
        <v>144</v>
      </c>
      <c r="AA7" s="286">
        <v>144</v>
      </c>
      <c r="AB7" s="286">
        <v>126</v>
      </c>
      <c r="AC7" s="286">
        <v>126</v>
      </c>
      <c r="AD7" s="286">
        <v>140</v>
      </c>
      <c r="AE7" s="287">
        <f>SUM(Z7:AD7)</f>
        <v>680</v>
      </c>
      <c r="AF7" s="15"/>
      <c r="AG7" s="130"/>
      <c r="AH7" s="130"/>
      <c r="AI7" s="130"/>
      <c r="AJ7" s="130"/>
      <c r="AK7" s="130"/>
      <c r="AL7" s="130"/>
    </row>
    <row r="8" spans="1:38" ht="18.600000000000001">
      <c r="A8" s="15"/>
      <c r="B8" s="145">
        <v>6</v>
      </c>
      <c r="C8" s="146" t="s">
        <v>25</v>
      </c>
      <c r="D8" s="280">
        <f>SUM(M8+S8+Y8+AE8)</f>
        <v>2609</v>
      </c>
      <c r="E8" s="280">
        <v>2121</v>
      </c>
      <c r="F8" s="282">
        <f>SUM(D8)/20</f>
        <v>130.44999999999999</v>
      </c>
      <c r="G8" s="283"/>
      <c r="H8" s="284">
        <v>107</v>
      </c>
      <c r="I8" s="284">
        <v>106</v>
      </c>
      <c r="J8" s="284">
        <v>140</v>
      </c>
      <c r="K8" s="284">
        <v>140</v>
      </c>
      <c r="L8" s="284">
        <v>142</v>
      </c>
      <c r="M8" s="285">
        <f>SUM(H8:L8)</f>
        <v>635</v>
      </c>
      <c r="N8" s="284">
        <v>144</v>
      </c>
      <c r="O8" s="284">
        <v>129</v>
      </c>
      <c r="P8" s="284">
        <v>126</v>
      </c>
      <c r="Q8" s="284">
        <v>140</v>
      </c>
      <c r="R8" s="284">
        <v>140</v>
      </c>
      <c r="S8" s="285">
        <f>SUM(N8:R8)</f>
        <v>679</v>
      </c>
      <c r="T8" s="284">
        <v>108</v>
      </c>
      <c r="U8" s="284">
        <v>126</v>
      </c>
      <c r="V8" s="284">
        <v>123</v>
      </c>
      <c r="W8" s="284">
        <v>126</v>
      </c>
      <c r="X8" s="284">
        <v>144</v>
      </c>
      <c r="Y8" s="285">
        <f>SUM(T8:X8)</f>
        <v>627</v>
      </c>
      <c r="Z8" s="286">
        <v>129</v>
      </c>
      <c r="AA8" s="286">
        <v>133</v>
      </c>
      <c r="AB8" s="286">
        <v>140</v>
      </c>
      <c r="AC8" s="286">
        <v>140</v>
      </c>
      <c r="AD8" s="286">
        <v>126</v>
      </c>
      <c r="AE8" s="287">
        <f>SUM(Z8:AD8)</f>
        <v>668</v>
      </c>
      <c r="AF8" s="15"/>
      <c r="AG8" s="130"/>
      <c r="AH8" s="130"/>
      <c r="AI8" s="130"/>
      <c r="AJ8" s="130"/>
      <c r="AK8" s="130"/>
      <c r="AL8" s="130"/>
    </row>
    <row r="9" spans="1:38" ht="18.600000000000001">
      <c r="A9" s="15"/>
      <c r="B9" s="145">
        <v>7</v>
      </c>
      <c r="C9" s="146" t="s">
        <v>27</v>
      </c>
      <c r="D9" s="280">
        <f>SUM(M9+S9+Y9+AE9)</f>
        <v>2607</v>
      </c>
      <c r="E9" s="281"/>
      <c r="F9" s="282">
        <f>SUM(D9)/20</f>
        <v>130.35</v>
      </c>
      <c r="G9" s="283"/>
      <c r="H9" s="284">
        <v>140</v>
      </c>
      <c r="I9" s="284">
        <v>140</v>
      </c>
      <c r="J9" s="284">
        <v>103</v>
      </c>
      <c r="K9" s="284">
        <v>130</v>
      </c>
      <c r="L9" s="284">
        <v>144</v>
      </c>
      <c r="M9" s="285">
        <f>SUM(H9:L9)</f>
        <v>657</v>
      </c>
      <c r="N9" s="284">
        <v>129</v>
      </c>
      <c r="O9" s="284">
        <v>144</v>
      </c>
      <c r="P9" s="284">
        <v>132</v>
      </c>
      <c r="Q9" s="284">
        <v>127</v>
      </c>
      <c r="R9" s="284">
        <v>129</v>
      </c>
      <c r="S9" s="285">
        <f>SUM(N9:R9)</f>
        <v>661</v>
      </c>
      <c r="T9" s="288">
        <v>124</v>
      </c>
      <c r="U9" s="288">
        <v>107</v>
      </c>
      <c r="V9" s="288">
        <v>144</v>
      </c>
      <c r="W9" s="288">
        <v>130</v>
      </c>
      <c r="X9" s="284">
        <v>140</v>
      </c>
      <c r="Y9" s="285">
        <f>SUM(T9:X9)</f>
        <v>645</v>
      </c>
      <c r="Z9" s="286">
        <v>140</v>
      </c>
      <c r="AA9" s="286">
        <v>123</v>
      </c>
      <c r="AB9" s="286">
        <v>140</v>
      </c>
      <c r="AC9" s="286">
        <v>112</v>
      </c>
      <c r="AD9" s="286">
        <v>129</v>
      </c>
      <c r="AE9" s="287">
        <f>SUM(Z9:AD9)</f>
        <v>644</v>
      </c>
      <c r="AF9" s="15"/>
      <c r="AG9" s="130"/>
      <c r="AH9" s="130"/>
      <c r="AI9" s="130"/>
      <c r="AJ9" s="130"/>
      <c r="AK9" s="130"/>
      <c r="AL9" s="130"/>
    </row>
    <row r="10" spans="1:38" ht="18.600000000000001">
      <c r="A10" s="15"/>
      <c r="B10" s="145">
        <v>8</v>
      </c>
      <c r="C10" s="146" t="s">
        <v>34</v>
      </c>
      <c r="D10" s="280">
        <f>SUM(M10+S10+Y10+AE10)</f>
        <v>2605</v>
      </c>
      <c r="E10" s="281"/>
      <c r="F10" s="282">
        <f>SUM(D10)/20</f>
        <v>130.25</v>
      </c>
      <c r="G10" s="283"/>
      <c r="H10" s="284">
        <v>126</v>
      </c>
      <c r="I10" s="284">
        <v>120</v>
      </c>
      <c r="J10" s="284">
        <v>140</v>
      </c>
      <c r="K10" s="284">
        <v>142</v>
      </c>
      <c r="L10" s="284">
        <v>126</v>
      </c>
      <c r="M10" s="285">
        <f>SUM(H10:L10)</f>
        <v>654</v>
      </c>
      <c r="N10" s="284">
        <v>108</v>
      </c>
      <c r="O10" s="284">
        <v>142</v>
      </c>
      <c r="P10" s="284">
        <v>142</v>
      </c>
      <c r="Q10" s="284">
        <v>140</v>
      </c>
      <c r="R10" s="284">
        <v>130</v>
      </c>
      <c r="S10" s="285">
        <f>SUM(N10:R10)</f>
        <v>662</v>
      </c>
      <c r="T10" s="288">
        <v>128</v>
      </c>
      <c r="U10" s="284">
        <v>107</v>
      </c>
      <c r="V10" s="284">
        <v>142</v>
      </c>
      <c r="W10" s="284">
        <v>144</v>
      </c>
      <c r="X10" s="284">
        <v>124</v>
      </c>
      <c r="Y10" s="285">
        <f>SUM(T10:X10)</f>
        <v>645</v>
      </c>
      <c r="Z10" s="286">
        <v>144</v>
      </c>
      <c r="AA10" s="286">
        <v>107</v>
      </c>
      <c r="AB10" s="286">
        <v>124</v>
      </c>
      <c r="AC10" s="286">
        <v>140</v>
      </c>
      <c r="AD10" s="286">
        <v>129</v>
      </c>
      <c r="AE10" s="287">
        <f>SUM(Z10:AD10)</f>
        <v>644</v>
      </c>
      <c r="AF10" s="15"/>
      <c r="AG10" s="130"/>
      <c r="AH10" s="130"/>
      <c r="AI10" s="130"/>
      <c r="AJ10" s="130"/>
      <c r="AK10" s="130"/>
      <c r="AL10" s="130"/>
    </row>
    <row r="11" spans="1:38" ht="18.600000000000001">
      <c r="A11" s="15"/>
      <c r="B11" s="145">
        <v>9</v>
      </c>
      <c r="C11" s="146" t="s">
        <v>29</v>
      </c>
      <c r="D11" s="280">
        <f>SUM(M11+S11+Y11+AE11)</f>
        <v>2593</v>
      </c>
      <c r="E11" s="280">
        <v>2314</v>
      </c>
      <c r="F11" s="282">
        <f>SUM(D11)/20</f>
        <v>129.65</v>
      </c>
      <c r="G11" s="283"/>
      <c r="H11" s="284">
        <v>140</v>
      </c>
      <c r="I11" s="284">
        <v>103</v>
      </c>
      <c r="J11" s="284">
        <v>129</v>
      </c>
      <c r="K11" s="284">
        <v>113</v>
      </c>
      <c r="L11" s="284">
        <v>127</v>
      </c>
      <c r="M11" s="285">
        <f>SUM(H11:L11)</f>
        <v>612</v>
      </c>
      <c r="N11" s="284">
        <v>123</v>
      </c>
      <c r="O11" s="284">
        <v>150</v>
      </c>
      <c r="P11" s="284">
        <v>147</v>
      </c>
      <c r="Q11" s="284">
        <v>140</v>
      </c>
      <c r="R11" s="284">
        <v>146</v>
      </c>
      <c r="S11" s="285">
        <f>SUM(N11:R11)</f>
        <v>706</v>
      </c>
      <c r="T11" s="284">
        <v>128</v>
      </c>
      <c r="U11" s="284">
        <v>142</v>
      </c>
      <c r="V11" s="284">
        <v>123</v>
      </c>
      <c r="W11" s="284">
        <v>127</v>
      </c>
      <c r="X11" s="284">
        <v>129</v>
      </c>
      <c r="Y11" s="285">
        <f>SUM(T11:X11)</f>
        <v>649</v>
      </c>
      <c r="Z11" s="286">
        <v>124</v>
      </c>
      <c r="AA11" s="286">
        <v>127</v>
      </c>
      <c r="AB11" s="286">
        <v>120</v>
      </c>
      <c r="AC11" s="286">
        <v>126</v>
      </c>
      <c r="AD11" s="286">
        <v>129</v>
      </c>
      <c r="AE11" s="287">
        <f>SUM(Z11:AD11)</f>
        <v>626</v>
      </c>
      <c r="AF11" s="15"/>
      <c r="AG11" s="130"/>
      <c r="AH11" s="130"/>
      <c r="AI11" s="130"/>
      <c r="AJ11" s="130"/>
      <c r="AK11" s="130"/>
      <c r="AL11" s="130"/>
    </row>
    <row r="12" spans="1:38" ht="18.600000000000001">
      <c r="A12" s="15"/>
      <c r="B12" s="145">
        <v>10</v>
      </c>
      <c r="C12" s="146" t="s">
        <v>62</v>
      </c>
      <c r="D12" s="280">
        <f>SUM(M12+S12+Y12+AE12)</f>
        <v>2513</v>
      </c>
      <c r="E12" s="281"/>
      <c r="F12" s="282">
        <f>SUM(D12)/20</f>
        <v>125.65</v>
      </c>
      <c r="G12" s="283"/>
      <c r="H12" s="284">
        <v>125</v>
      </c>
      <c r="I12" s="284">
        <v>130</v>
      </c>
      <c r="J12" s="284">
        <v>126</v>
      </c>
      <c r="K12" s="284">
        <v>90</v>
      </c>
      <c r="L12" s="284">
        <v>124</v>
      </c>
      <c r="M12" s="285">
        <f>SUM(H12:L12)</f>
        <v>595</v>
      </c>
      <c r="N12" s="284">
        <v>116</v>
      </c>
      <c r="O12" s="284">
        <v>140</v>
      </c>
      <c r="P12" s="284">
        <v>140</v>
      </c>
      <c r="Q12" s="284">
        <v>127</v>
      </c>
      <c r="R12" s="284">
        <v>117</v>
      </c>
      <c r="S12" s="285">
        <f>SUM(N12:R12)</f>
        <v>640</v>
      </c>
      <c r="T12" s="288">
        <v>123</v>
      </c>
      <c r="U12" s="284">
        <v>100</v>
      </c>
      <c r="V12" s="284">
        <v>130</v>
      </c>
      <c r="W12" s="284">
        <v>144</v>
      </c>
      <c r="X12" s="284">
        <v>127</v>
      </c>
      <c r="Y12" s="285">
        <f>SUM(T12:X12)</f>
        <v>624</v>
      </c>
      <c r="Z12" s="286">
        <v>148</v>
      </c>
      <c r="AA12" s="286">
        <v>120</v>
      </c>
      <c r="AB12" s="286">
        <v>144</v>
      </c>
      <c r="AC12" s="286">
        <v>116</v>
      </c>
      <c r="AD12" s="286">
        <v>126</v>
      </c>
      <c r="AE12" s="287">
        <f>SUM(Z12:AD12)</f>
        <v>654</v>
      </c>
      <c r="AF12" s="15"/>
      <c r="AG12" s="130"/>
      <c r="AH12" s="130"/>
      <c r="AI12" s="130"/>
      <c r="AJ12" s="130"/>
      <c r="AK12" s="130"/>
      <c r="AL12" s="130"/>
    </row>
    <row r="13" spans="1:38" ht="18.600000000000001">
      <c r="A13" s="15"/>
      <c r="B13" s="145">
        <v>11</v>
      </c>
      <c r="C13" s="146" t="s">
        <v>28</v>
      </c>
      <c r="D13" s="280">
        <f>SUM(M13+S13+Y13+AE13)</f>
        <v>2490</v>
      </c>
      <c r="E13" s="281"/>
      <c r="F13" s="282">
        <f>SUM(D13)/20</f>
        <v>124.5</v>
      </c>
      <c r="G13" s="283"/>
      <c r="H13" s="284">
        <v>126</v>
      </c>
      <c r="I13" s="284">
        <v>120</v>
      </c>
      <c r="J13" s="284">
        <v>122</v>
      </c>
      <c r="K13" s="284">
        <v>127</v>
      </c>
      <c r="L13" s="284">
        <v>142</v>
      </c>
      <c r="M13" s="285">
        <f>SUM(H13:L13)</f>
        <v>637</v>
      </c>
      <c r="N13" s="284">
        <v>123</v>
      </c>
      <c r="O13" s="284">
        <v>132</v>
      </c>
      <c r="P13" s="284">
        <v>92</v>
      </c>
      <c r="Q13" s="284">
        <v>123</v>
      </c>
      <c r="R13" s="284">
        <v>120</v>
      </c>
      <c r="S13" s="285">
        <f>SUM(N13:R13)</f>
        <v>590</v>
      </c>
      <c r="T13" s="284">
        <v>95</v>
      </c>
      <c r="U13" s="284">
        <v>148</v>
      </c>
      <c r="V13" s="284">
        <v>112</v>
      </c>
      <c r="W13" s="284">
        <v>140</v>
      </c>
      <c r="X13" s="284">
        <v>129</v>
      </c>
      <c r="Y13" s="285">
        <f>SUM(T13:X13)</f>
        <v>624</v>
      </c>
      <c r="Z13" s="286">
        <v>127</v>
      </c>
      <c r="AA13" s="286">
        <v>127</v>
      </c>
      <c r="AB13" s="286">
        <v>144</v>
      </c>
      <c r="AC13" s="286">
        <v>126</v>
      </c>
      <c r="AD13" s="286">
        <v>115</v>
      </c>
      <c r="AE13" s="287">
        <f>SUM(Z13:AD13)</f>
        <v>639</v>
      </c>
      <c r="AF13" s="15"/>
      <c r="AG13" s="130"/>
      <c r="AH13" s="130"/>
      <c r="AI13" s="130"/>
      <c r="AJ13" s="130"/>
      <c r="AK13" s="130"/>
      <c r="AL13" s="130"/>
    </row>
    <row r="14" spans="1:38" ht="18.600000000000001">
      <c r="A14" s="15"/>
      <c r="B14" s="145">
        <v>12</v>
      </c>
      <c r="C14" s="146" t="s">
        <v>71</v>
      </c>
      <c r="D14" s="280">
        <f>SUM(M14+S14+Y14+AE14)</f>
        <v>2450</v>
      </c>
      <c r="E14" s="280">
        <v>2016</v>
      </c>
      <c r="F14" s="282">
        <f>SUM(D14)/20</f>
        <v>122.5</v>
      </c>
      <c r="G14" s="283"/>
      <c r="H14" s="284">
        <v>124</v>
      </c>
      <c r="I14" s="284">
        <v>140</v>
      </c>
      <c r="J14" s="284">
        <v>126</v>
      </c>
      <c r="K14" s="284">
        <v>124</v>
      </c>
      <c r="L14" s="284">
        <v>109</v>
      </c>
      <c r="M14" s="285">
        <f>SUM(H14:L14)</f>
        <v>623</v>
      </c>
      <c r="N14" s="284">
        <v>126</v>
      </c>
      <c r="O14" s="284">
        <v>123</v>
      </c>
      <c r="P14" s="284">
        <v>124</v>
      </c>
      <c r="Q14" s="284">
        <v>123</v>
      </c>
      <c r="R14" s="284">
        <v>123</v>
      </c>
      <c r="S14" s="285">
        <f>SUM(N14:R14)</f>
        <v>619</v>
      </c>
      <c r="T14" s="288">
        <v>114</v>
      </c>
      <c r="U14" s="288">
        <v>105</v>
      </c>
      <c r="V14" s="288">
        <v>109</v>
      </c>
      <c r="W14" s="288">
        <v>144</v>
      </c>
      <c r="X14" s="284">
        <v>131</v>
      </c>
      <c r="Y14" s="285">
        <f>SUM(T14:X14)</f>
        <v>603</v>
      </c>
      <c r="Z14" s="286">
        <v>122</v>
      </c>
      <c r="AA14" s="286">
        <v>127</v>
      </c>
      <c r="AB14" s="286">
        <v>109</v>
      </c>
      <c r="AC14" s="286">
        <v>124</v>
      </c>
      <c r="AD14" s="286">
        <v>123</v>
      </c>
      <c r="AE14" s="287">
        <f>SUM(Z14:AD14)</f>
        <v>605</v>
      </c>
      <c r="AF14" s="15"/>
      <c r="AG14" s="130"/>
      <c r="AH14" s="130"/>
      <c r="AI14" s="130"/>
      <c r="AJ14" s="130"/>
      <c r="AK14" s="130"/>
      <c r="AL14" s="130"/>
    </row>
    <row r="15" spans="1:38" ht="18.600000000000001">
      <c r="A15" s="15"/>
      <c r="B15" s="145">
        <v>13</v>
      </c>
      <c r="C15" s="275" t="s">
        <v>13</v>
      </c>
      <c r="D15" s="280">
        <f>SUM(M15+S15+Y15+AE15)</f>
        <v>2389</v>
      </c>
      <c r="E15" s="281"/>
      <c r="F15" s="282">
        <f>SUM(D15)/20</f>
        <v>119.45</v>
      </c>
      <c r="G15" s="283"/>
      <c r="H15" s="284">
        <v>104</v>
      </c>
      <c r="I15" s="284">
        <v>127</v>
      </c>
      <c r="J15" s="284">
        <v>120</v>
      </c>
      <c r="K15" s="284">
        <v>123</v>
      </c>
      <c r="L15" s="284">
        <v>94</v>
      </c>
      <c r="M15" s="285">
        <f>SUM(H15:L15)</f>
        <v>568</v>
      </c>
      <c r="N15" s="284">
        <v>129</v>
      </c>
      <c r="O15" s="284">
        <v>92</v>
      </c>
      <c r="P15" s="284">
        <v>142</v>
      </c>
      <c r="Q15" s="284">
        <v>131</v>
      </c>
      <c r="R15" s="284">
        <v>127</v>
      </c>
      <c r="S15" s="285">
        <f>SUM(N15:R15)</f>
        <v>621</v>
      </c>
      <c r="T15" s="288">
        <v>88</v>
      </c>
      <c r="U15" s="284">
        <v>111</v>
      </c>
      <c r="V15" s="284">
        <v>126</v>
      </c>
      <c r="W15" s="284">
        <v>107</v>
      </c>
      <c r="X15" s="284">
        <v>129</v>
      </c>
      <c r="Y15" s="285">
        <f>SUM(T15:X15)</f>
        <v>561</v>
      </c>
      <c r="Z15" s="289">
        <v>140</v>
      </c>
      <c r="AA15" s="289">
        <v>124</v>
      </c>
      <c r="AB15" s="289">
        <v>142</v>
      </c>
      <c r="AC15" s="289">
        <v>109</v>
      </c>
      <c r="AD15" s="289">
        <v>124</v>
      </c>
      <c r="AE15" s="287">
        <f>SUM(Z15:AD15)</f>
        <v>639</v>
      </c>
      <c r="AF15" s="15"/>
      <c r="AG15" s="130"/>
      <c r="AH15" s="130"/>
      <c r="AI15" s="130"/>
      <c r="AJ15" s="130"/>
      <c r="AK15" s="130"/>
      <c r="AL15" s="130"/>
    </row>
    <row r="16" spans="1:38" ht="18.600000000000001">
      <c r="A16" s="15"/>
      <c r="B16" s="145">
        <v>14</v>
      </c>
      <c r="C16" s="146" t="s">
        <v>33</v>
      </c>
      <c r="D16" s="280">
        <f>SUM(M16+S16+Y16+AE16)</f>
        <v>2388</v>
      </c>
      <c r="E16" s="281"/>
      <c r="F16" s="282">
        <f>SUM(D16)/20</f>
        <v>119.4</v>
      </c>
      <c r="G16" s="283"/>
      <c r="H16" s="284">
        <v>144</v>
      </c>
      <c r="I16" s="284">
        <v>129</v>
      </c>
      <c r="J16" s="284">
        <v>126</v>
      </c>
      <c r="K16" s="284">
        <v>124</v>
      </c>
      <c r="L16" s="284">
        <v>106</v>
      </c>
      <c r="M16" s="285">
        <f>SUM(H16:L16)</f>
        <v>629</v>
      </c>
      <c r="N16" s="284">
        <v>127</v>
      </c>
      <c r="O16" s="284">
        <v>108</v>
      </c>
      <c r="P16" s="284">
        <v>140</v>
      </c>
      <c r="Q16" s="284">
        <v>127</v>
      </c>
      <c r="R16" s="284">
        <v>86</v>
      </c>
      <c r="S16" s="285">
        <f>SUM(N16:R16)</f>
        <v>588</v>
      </c>
      <c r="T16" s="288">
        <v>120</v>
      </c>
      <c r="U16" s="284">
        <v>91</v>
      </c>
      <c r="V16" s="284">
        <v>129</v>
      </c>
      <c r="W16" s="284">
        <v>124</v>
      </c>
      <c r="X16" s="284">
        <v>125</v>
      </c>
      <c r="Y16" s="285">
        <f>SUM(T16:X16)</f>
        <v>589</v>
      </c>
      <c r="Z16" s="286">
        <v>127</v>
      </c>
      <c r="AA16" s="286">
        <v>120</v>
      </c>
      <c r="AB16" s="286">
        <v>109</v>
      </c>
      <c r="AC16" s="286">
        <v>120</v>
      </c>
      <c r="AD16" s="286">
        <v>106</v>
      </c>
      <c r="AE16" s="287">
        <f>SUM(Z16:AD16)</f>
        <v>582</v>
      </c>
      <c r="AF16" s="15"/>
      <c r="AG16" s="130"/>
      <c r="AH16" s="130"/>
      <c r="AI16" s="130"/>
      <c r="AJ16" s="130"/>
      <c r="AK16" s="130"/>
      <c r="AL16" s="130"/>
    </row>
    <row r="17" spans="1:38" ht="18.600000000000001">
      <c r="A17" s="15"/>
      <c r="B17" s="145">
        <v>15</v>
      </c>
      <c r="C17" s="146" t="s">
        <v>5</v>
      </c>
      <c r="D17" s="280">
        <f>SUM(M17+S17+Y17+AE17)</f>
        <v>2330</v>
      </c>
      <c r="E17" s="281"/>
      <c r="F17" s="282">
        <f>SUM(D17)/20</f>
        <v>116.5</v>
      </c>
      <c r="G17" s="283"/>
      <c r="H17" s="284">
        <v>123</v>
      </c>
      <c r="I17" s="284">
        <v>120</v>
      </c>
      <c r="J17" s="284">
        <v>96</v>
      </c>
      <c r="K17" s="284">
        <v>107</v>
      </c>
      <c r="L17" s="284">
        <v>88</v>
      </c>
      <c r="M17" s="285">
        <f>SUM(H17:L17)</f>
        <v>534</v>
      </c>
      <c r="N17" s="284">
        <v>127</v>
      </c>
      <c r="O17" s="284">
        <v>128</v>
      </c>
      <c r="P17" s="284">
        <v>123</v>
      </c>
      <c r="Q17" s="284">
        <v>120</v>
      </c>
      <c r="R17" s="284">
        <v>140</v>
      </c>
      <c r="S17" s="285">
        <f>SUM(N17:R17)</f>
        <v>638</v>
      </c>
      <c r="T17" s="288">
        <v>122</v>
      </c>
      <c r="U17" s="284">
        <v>121</v>
      </c>
      <c r="V17" s="284">
        <v>125</v>
      </c>
      <c r="W17" s="284">
        <v>129</v>
      </c>
      <c r="X17" s="284">
        <v>107</v>
      </c>
      <c r="Y17" s="285">
        <f>SUM(T17:X17)</f>
        <v>604</v>
      </c>
      <c r="Z17" s="286">
        <v>125</v>
      </c>
      <c r="AA17" s="286">
        <v>107</v>
      </c>
      <c r="AB17" s="286">
        <v>102</v>
      </c>
      <c r="AC17" s="286">
        <v>99</v>
      </c>
      <c r="AD17" s="286">
        <v>121</v>
      </c>
      <c r="AE17" s="287">
        <f>SUM(Z17:AD17)</f>
        <v>554</v>
      </c>
      <c r="AF17" s="15"/>
      <c r="AG17" s="130"/>
      <c r="AH17" s="130"/>
      <c r="AI17" s="130"/>
      <c r="AJ17" s="130"/>
      <c r="AK17" s="130"/>
      <c r="AL17" s="130"/>
    </row>
    <row r="18" spans="1:38" ht="18.600000000000001">
      <c r="A18" s="15"/>
      <c r="B18" s="145">
        <v>16</v>
      </c>
      <c r="C18" s="146" t="s">
        <v>32</v>
      </c>
      <c r="D18" s="280">
        <f>SUM(M18+S18+Y18+AE18)</f>
        <v>2237</v>
      </c>
      <c r="E18" s="281"/>
      <c r="F18" s="282">
        <f>SUM(D18)/20</f>
        <v>111.85</v>
      </c>
      <c r="G18" s="283"/>
      <c r="H18" s="284">
        <v>92</v>
      </c>
      <c r="I18" s="284">
        <v>108</v>
      </c>
      <c r="J18" s="284">
        <v>111</v>
      </c>
      <c r="K18" s="284">
        <v>122</v>
      </c>
      <c r="L18" s="284">
        <v>131</v>
      </c>
      <c r="M18" s="285">
        <f>SUM(H18:L18)</f>
        <v>564</v>
      </c>
      <c r="N18" s="284">
        <v>109</v>
      </c>
      <c r="O18" s="284">
        <v>123</v>
      </c>
      <c r="P18" s="284">
        <v>120</v>
      </c>
      <c r="Q18" s="284">
        <v>125</v>
      </c>
      <c r="R18" s="284">
        <v>110</v>
      </c>
      <c r="S18" s="285">
        <f>SUM(N18:R18)</f>
        <v>587</v>
      </c>
      <c r="T18" s="288">
        <v>106</v>
      </c>
      <c r="U18" s="284">
        <v>126</v>
      </c>
      <c r="V18" s="284">
        <v>120</v>
      </c>
      <c r="W18" s="284">
        <v>109</v>
      </c>
      <c r="X18" s="284">
        <v>113</v>
      </c>
      <c r="Y18" s="285">
        <f>SUM(T18:X18)</f>
        <v>574</v>
      </c>
      <c r="Z18" s="286">
        <v>91</v>
      </c>
      <c r="AA18" s="286">
        <v>99</v>
      </c>
      <c r="AB18" s="286">
        <v>122</v>
      </c>
      <c r="AC18" s="286">
        <v>103</v>
      </c>
      <c r="AD18" s="286">
        <v>97</v>
      </c>
      <c r="AE18" s="287">
        <f>SUM(Z18:AD18)</f>
        <v>512</v>
      </c>
      <c r="AF18" s="15"/>
      <c r="AG18" s="130"/>
      <c r="AH18" s="130"/>
      <c r="AI18" s="130"/>
      <c r="AJ18" s="130"/>
      <c r="AK18" s="130"/>
      <c r="AL18" s="130"/>
    </row>
    <row r="19" spans="1:38" ht="18.600000000000001">
      <c r="A19" s="15"/>
      <c r="B19" s="145">
        <v>17</v>
      </c>
      <c r="C19" s="275" t="s">
        <v>36</v>
      </c>
      <c r="D19" s="280">
        <f>SUM(M19+S19+Y19+AE19)</f>
        <v>2196</v>
      </c>
      <c r="E19" s="281"/>
      <c r="F19" s="282">
        <f>SUM(D19)/20</f>
        <v>109.8</v>
      </c>
      <c r="G19" s="283"/>
      <c r="H19" s="284">
        <v>124</v>
      </c>
      <c r="I19" s="284">
        <v>75</v>
      </c>
      <c r="J19" s="284">
        <v>123</v>
      </c>
      <c r="K19" s="284">
        <v>91</v>
      </c>
      <c r="L19" s="284">
        <v>127</v>
      </c>
      <c r="M19" s="285">
        <f>SUM(H19:L19)</f>
        <v>540</v>
      </c>
      <c r="N19" s="284">
        <v>121</v>
      </c>
      <c r="O19" s="284">
        <v>110</v>
      </c>
      <c r="P19" s="284">
        <v>125</v>
      </c>
      <c r="Q19" s="284">
        <v>107</v>
      </c>
      <c r="R19" s="284">
        <v>88</v>
      </c>
      <c r="S19" s="285">
        <f>SUM(N19:R19)</f>
        <v>551</v>
      </c>
      <c r="T19" s="284">
        <v>122</v>
      </c>
      <c r="U19" s="284">
        <v>124</v>
      </c>
      <c r="V19" s="284">
        <v>108</v>
      </c>
      <c r="W19" s="284">
        <v>126</v>
      </c>
      <c r="X19" s="284">
        <v>120</v>
      </c>
      <c r="Y19" s="285">
        <f>SUM(T19:X19)</f>
        <v>600</v>
      </c>
      <c r="Z19" s="289">
        <v>93</v>
      </c>
      <c r="AA19" s="289">
        <v>65</v>
      </c>
      <c r="AB19" s="289">
        <v>111</v>
      </c>
      <c r="AC19" s="289">
        <v>113</v>
      </c>
      <c r="AD19" s="289">
        <v>123</v>
      </c>
      <c r="AE19" s="287">
        <f>SUM(Z19:AD19)</f>
        <v>505</v>
      </c>
      <c r="AF19" s="15"/>
      <c r="AG19" s="130"/>
      <c r="AH19" s="130"/>
      <c r="AI19" s="130"/>
      <c r="AJ19" s="130"/>
      <c r="AK19" s="130"/>
      <c r="AL19" s="130"/>
    </row>
    <row r="20" spans="1:38" ht="18.600000000000001">
      <c r="A20" s="15"/>
      <c r="B20" s="145">
        <v>18</v>
      </c>
      <c r="C20" s="146" t="s">
        <v>63</v>
      </c>
      <c r="D20" s="280">
        <f>SUM(M20+S20+Y20+AE20)</f>
        <v>2097</v>
      </c>
      <c r="E20" s="281"/>
      <c r="F20" s="282">
        <f>SUM(D20)/20</f>
        <v>104.85</v>
      </c>
      <c r="G20" s="283"/>
      <c r="H20" s="284">
        <v>98</v>
      </c>
      <c r="I20" s="284">
        <v>123</v>
      </c>
      <c r="J20" s="284">
        <v>127</v>
      </c>
      <c r="K20" s="284">
        <v>114</v>
      </c>
      <c r="L20" s="284">
        <v>128</v>
      </c>
      <c r="M20" s="285">
        <f>SUM(H20:L20)</f>
        <v>590</v>
      </c>
      <c r="N20" s="284">
        <v>108</v>
      </c>
      <c r="O20" s="284">
        <v>104</v>
      </c>
      <c r="P20" s="284">
        <v>93</v>
      </c>
      <c r="Q20" s="284">
        <v>105</v>
      </c>
      <c r="R20" s="284">
        <v>108</v>
      </c>
      <c r="S20" s="285">
        <f>SUM(N20:R20)</f>
        <v>518</v>
      </c>
      <c r="T20" s="288">
        <v>104</v>
      </c>
      <c r="U20" s="284">
        <v>74</v>
      </c>
      <c r="V20" s="284">
        <v>109</v>
      </c>
      <c r="W20" s="284">
        <v>112</v>
      </c>
      <c r="X20" s="284">
        <v>92</v>
      </c>
      <c r="Y20" s="285">
        <f>SUM(T20:X20)</f>
        <v>491</v>
      </c>
      <c r="Z20" s="286">
        <v>106</v>
      </c>
      <c r="AA20" s="286">
        <v>89</v>
      </c>
      <c r="AB20" s="286">
        <v>108</v>
      </c>
      <c r="AC20" s="286">
        <v>94</v>
      </c>
      <c r="AD20" s="286">
        <v>101</v>
      </c>
      <c r="AE20" s="287">
        <f>SUM(Z20:AD20)</f>
        <v>498</v>
      </c>
      <c r="AF20" s="15"/>
      <c r="AG20" s="130"/>
      <c r="AH20" s="130"/>
      <c r="AI20" s="130"/>
      <c r="AJ20" s="130"/>
      <c r="AK20" s="130"/>
      <c r="AL20" s="130"/>
    </row>
    <row r="21" spans="1:38" ht="18.600000000000001">
      <c r="A21" s="15"/>
      <c r="B21" s="145">
        <v>19</v>
      </c>
      <c r="C21" s="146" t="s">
        <v>35</v>
      </c>
      <c r="D21" s="280">
        <f>SUM(M21+S21+Y21+AE21)</f>
        <v>2039</v>
      </c>
      <c r="E21" s="280">
        <v>2301</v>
      </c>
      <c r="F21" s="282">
        <f>SUM(D21)/20</f>
        <v>101.95</v>
      </c>
      <c r="G21" s="283"/>
      <c r="H21" s="284">
        <v>100</v>
      </c>
      <c r="I21" s="284">
        <v>72</v>
      </c>
      <c r="J21" s="284">
        <v>107</v>
      </c>
      <c r="K21" s="284">
        <v>102</v>
      </c>
      <c r="L21" s="284">
        <v>91</v>
      </c>
      <c r="M21" s="285">
        <f>SUM(H21:L21)</f>
        <v>472</v>
      </c>
      <c r="N21" s="284">
        <v>104</v>
      </c>
      <c r="O21" s="284">
        <v>108</v>
      </c>
      <c r="P21" s="284">
        <v>121</v>
      </c>
      <c r="Q21" s="284">
        <v>112</v>
      </c>
      <c r="R21" s="284">
        <v>107</v>
      </c>
      <c r="S21" s="285">
        <f>SUM(N21:R21)</f>
        <v>552</v>
      </c>
      <c r="T21" s="284">
        <v>109</v>
      </c>
      <c r="U21" s="284">
        <v>111</v>
      </c>
      <c r="V21" s="284">
        <v>104</v>
      </c>
      <c r="W21" s="284">
        <v>110</v>
      </c>
      <c r="X21" s="284">
        <v>94</v>
      </c>
      <c r="Y21" s="285">
        <f>SUM(T21:X21)</f>
        <v>528</v>
      </c>
      <c r="Z21" s="286">
        <v>101</v>
      </c>
      <c r="AA21" s="286">
        <v>100</v>
      </c>
      <c r="AB21" s="286">
        <v>93</v>
      </c>
      <c r="AC21" s="286">
        <v>86</v>
      </c>
      <c r="AD21" s="286">
        <v>107</v>
      </c>
      <c r="AE21" s="287">
        <f>SUM(Z21:AD21)</f>
        <v>487</v>
      </c>
      <c r="AF21" s="15"/>
      <c r="AG21" s="130"/>
      <c r="AH21" s="130"/>
      <c r="AI21" s="130"/>
      <c r="AJ21" s="130"/>
      <c r="AK21" s="130"/>
      <c r="AL21" s="130"/>
    </row>
    <row r="22" spans="1:38" ht="18.600000000000001">
      <c r="A22" s="15"/>
      <c r="B22" s="145">
        <v>20</v>
      </c>
      <c r="C22" s="10" t="s">
        <v>37</v>
      </c>
      <c r="D22" s="280">
        <f>SUM(M22+S22+Y22+AE22)</f>
        <v>2019</v>
      </c>
      <c r="E22" s="280">
        <v>2048</v>
      </c>
      <c r="F22" s="282">
        <f>SUM(D22)/20</f>
        <v>100.95</v>
      </c>
      <c r="G22" s="283"/>
      <c r="H22" s="284">
        <v>103</v>
      </c>
      <c r="I22" s="284">
        <v>105</v>
      </c>
      <c r="J22" s="284">
        <v>102</v>
      </c>
      <c r="K22" s="284">
        <v>94</v>
      </c>
      <c r="L22" s="284">
        <v>63</v>
      </c>
      <c r="M22" s="285">
        <f>SUM(H22:L22)</f>
        <v>467</v>
      </c>
      <c r="N22" s="284">
        <v>92</v>
      </c>
      <c r="O22" s="284">
        <v>108</v>
      </c>
      <c r="P22" s="284">
        <v>79</v>
      </c>
      <c r="Q22" s="284">
        <v>89</v>
      </c>
      <c r="R22" s="284">
        <v>102</v>
      </c>
      <c r="S22" s="285">
        <f>SUM(N22:R22)</f>
        <v>470</v>
      </c>
      <c r="T22" s="288">
        <v>102</v>
      </c>
      <c r="U22" s="284">
        <v>103</v>
      </c>
      <c r="V22" s="284">
        <v>108</v>
      </c>
      <c r="W22" s="284">
        <v>105</v>
      </c>
      <c r="X22" s="284">
        <v>113</v>
      </c>
      <c r="Y22" s="285">
        <f>SUM(T22:X22)</f>
        <v>531</v>
      </c>
      <c r="Z22" s="286">
        <v>111</v>
      </c>
      <c r="AA22" s="286">
        <v>110</v>
      </c>
      <c r="AB22" s="286">
        <v>109</v>
      </c>
      <c r="AC22" s="286">
        <v>109</v>
      </c>
      <c r="AD22" s="286">
        <v>112</v>
      </c>
      <c r="AE22" s="287">
        <f>SUM(Z22:AD22)</f>
        <v>551</v>
      </c>
      <c r="AF22" s="15"/>
      <c r="AG22" s="130"/>
      <c r="AH22" s="130"/>
      <c r="AI22" s="130"/>
      <c r="AJ22" s="130"/>
      <c r="AK22" s="130"/>
      <c r="AL22" s="130"/>
    </row>
    <row r="23" spans="1:38" ht="18.600000000000001">
      <c r="A23" s="15"/>
      <c r="B23" s="145">
        <v>21</v>
      </c>
      <c r="C23" s="146" t="s">
        <v>72</v>
      </c>
      <c r="D23" s="280">
        <f>SUM(M23+S23+Y23+AE23)</f>
        <v>2005</v>
      </c>
      <c r="E23" s="281"/>
      <c r="F23" s="282">
        <f>SUM(D23)/20</f>
        <v>100.25</v>
      </c>
      <c r="G23" s="283"/>
      <c r="H23" s="284">
        <v>94</v>
      </c>
      <c r="I23" s="284">
        <v>84</v>
      </c>
      <c r="J23" s="284">
        <v>100</v>
      </c>
      <c r="K23" s="284">
        <v>74</v>
      </c>
      <c r="L23" s="284">
        <v>85</v>
      </c>
      <c r="M23" s="285">
        <f>SUM(H23:L23)</f>
        <v>437</v>
      </c>
      <c r="N23" s="284">
        <v>109</v>
      </c>
      <c r="O23" s="284">
        <v>110</v>
      </c>
      <c r="P23" s="284">
        <v>140</v>
      </c>
      <c r="Q23" s="284">
        <v>95</v>
      </c>
      <c r="R23" s="284">
        <v>104</v>
      </c>
      <c r="S23" s="285">
        <f>SUM(N23:R23)</f>
        <v>558</v>
      </c>
      <c r="T23" s="288">
        <v>88</v>
      </c>
      <c r="U23" s="284">
        <v>91</v>
      </c>
      <c r="V23" s="284">
        <v>104</v>
      </c>
      <c r="W23" s="284">
        <v>107</v>
      </c>
      <c r="X23" s="284">
        <v>108</v>
      </c>
      <c r="Y23" s="285">
        <f>SUM(T23:X23)</f>
        <v>498</v>
      </c>
      <c r="Z23" s="286">
        <v>121</v>
      </c>
      <c r="AA23" s="286">
        <v>88</v>
      </c>
      <c r="AB23" s="286">
        <v>106</v>
      </c>
      <c r="AC23" s="286">
        <v>104</v>
      </c>
      <c r="AD23" s="286">
        <v>93</v>
      </c>
      <c r="AE23" s="287">
        <f>SUM(Z23:AD23)</f>
        <v>512</v>
      </c>
      <c r="AF23" s="15"/>
      <c r="AG23" s="130"/>
      <c r="AH23" s="130"/>
      <c r="AI23" s="130"/>
      <c r="AJ23" s="130"/>
      <c r="AK23" s="130"/>
      <c r="AL23" s="130"/>
    </row>
    <row r="24" spans="1:38" ht="18.600000000000001">
      <c r="A24" s="15"/>
      <c r="B24" s="145">
        <v>22</v>
      </c>
      <c r="C24" s="146" t="s">
        <v>40</v>
      </c>
      <c r="D24" s="280">
        <f>SUM(M24+S24+Y24+AE24)</f>
        <v>1851</v>
      </c>
      <c r="E24" s="281"/>
      <c r="F24" s="282">
        <f>SUM(D24)/20</f>
        <v>92.55</v>
      </c>
      <c r="G24" s="283"/>
      <c r="H24" s="284">
        <v>60</v>
      </c>
      <c r="I24" s="284">
        <v>89</v>
      </c>
      <c r="J24" s="284">
        <v>99</v>
      </c>
      <c r="K24" s="284">
        <v>97</v>
      </c>
      <c r="L24" s="284">
        <v>87</v>
      </c>
      <c r="M24" s="285">
        <f>SUM(H24:L24)</f>
        <v>432</v>
      </c>
      <c r="N24" s="284">
        <v>110</v>
      </c>
      <c r="O24" s="284">
        <v>96</v>
      </c>
      <c r="P24" s="284">
        <v>76</v>
      </c>
      <c r="Q24" s="284">
        <v>103</v>
      </c>
      <c r="R24" s="284">
        <v>110</v>
      </c>
      <c r="S24" s="285">
        <f>SUM(N24:R24)</f>
        <v>495</v>
      </c>
      <c r="T24" s="284">
        <v>88</v>
      </c>
      <c r="U24" s="284">
        <v>89</v>
      </c>
      <c r="V24" s="284">
        <v>106</v>
      </c>
      <c r="W24" s="284">
        <v>85</v>
      </c>
      <c r="X24" s="284">
        <v>95</v>
      </c>
      <c r="Y24" s="285">
        <f>SUM(T24:X24)</f>
        <v>463</v>
      </c>
      <c r="Z24" s="286">
        <v>89</v>
      </c>
      <c r="AA24" s="286">
        <v>88</v>
      </c>
      <c r="AB24" s="286">
        <v>87</v>
      </c>
      <c r="AC24" s="286">
        <v>94</v>
      </c>
      <c r="AD24" s="286">
        <v>103</v>
      </c>
      <c r="AE24" s="287">
        <f>SUM(Z24:AD24)</f>
        <v>461</v>
      </c>
      <c r="AF24" s="15"/>
      <c r="AG24" s="130"/>
      <c r="AH24" s="130"/>
      <c r="AI24" s="130"/>
      <c r="AJ24" s="130"/>
      <c r="AK24" s="130"/>
      <c r="AL24" s="130"/>
    </row>
    <row r="25" spans="1:38" ht="18.600000000000001">
      <c r="A25" s="15"/>
      <c r="B25" s="145">
        <v>23</v>
      </c>
      <c r="C25" s="146" t="s">
        <v>38</v>
      </c>
      <c r="D25" s="280">
        <f>SUM(M25+S25+Y25+AE25)</f>
        <v>1792</v>
      </c>
      <c r="E25" s="281"/>
      <c r="F25" s="282">
        <f>SUM(D25)/20</f>
        <v>89.6</v>
      </c>
      <c r="G25" s="283"/>
      <c r="H25" s="284">
        <v>104</v>
      </c>
      <c r="I25" s="284">
        <v>110</v>
      </c>
      <c r="J25" s="284">
        <v>100</v>
      </c>
      <c r="K25" s="284">
        <v>53</v>
      </c>
      <c r="L25" s="284">
        <v>88</v>
      </c>
      <c r="M25" s="285">
        <f>SUM(H25:L25)</f>
        <v>455</v>
      </c>
      <c r="N25" s="284">
        <v>86</v>
      </c>
      <c r="O25" s="284">
        <v>109</v>
      </c>
      <c r="P25" s="284">
        <v>65</v>
      </c>
      <c r="Q25" s="284">
        <v>69</v>
      </c>
      <c r="R25" s="284">
        <v>77</v>
      </c>
      <c r="S25" s="285">
        <f>SUM(N25:R25)</f>
        <v>406</v>
      </c>
      <c r="T25" s="288">
        <v>96</v>
      </c>
      <c r="U25" s="284">
        <v>78</v>
      </c>
      <c r="V25" s="284">
        <v>88</v>
      </c>
      <c r="W25" s="284">
        <v>106</v>
      </c>
      <c r="X25" s="284">
        <v>95</v>
      </c>
      <c r="Y25" s="285">
        <f>SUM(T25:X25)</f>
        <v>463</v>
      </c>
      <c r="Z25" s="286">
        <v>84</v>
      </c>
      <c r="AA25" s="286">
        <v>109</v>
      </c>
      <c r="AB25" s="286">
        <v>82</v>
      </c>
      <c r="AC25" s="286">
        <v>71</v>
      </c>
      <c r="AD25" s="286">
        <v>122</v>
      </c>
      <c r="AE25" s="287">
        <f>SUM(Z25:AD25)</f>
        <v>468</v>
      </c>
      <c r="AF25" s="15"/>
      <c r="AG25" s="130"/>
      <c r="AH25" s="130"/>
      <c r="AI25" s="130"/>
      <c r="AJ25" s="130"/>
      <c r="AK25" s="130"/>
      <c r="AL25" s="130"/>
    </row>
    <row r="26" spans="1:38" ht="18.600000000000001">
      <c r="A26" s="15"/>
      <c r="B26" s="145">
        <v>24</v>
      </c>
      <c r="C26" s="146" t="s">
        <v>75</v>
      </c>
      <c r="D26" s="280">
        <f>SUM(M26+S26+Y26+AE26)</f>
        <v>1755</v>
      </c>
      <c r="E26" s="281"/>
      <c r="F26" s="282">
        <f>SUM(D26)/20</f>
        <v>87.75</v>
      </c>
      <c r="G26" s="283"/>
      <c r="H26" s="284">
        <v>70</v>
      </c>
      <c r="I26" s="284">
        <v>93</v>
      </c>
      <c r="J26" s="284">
        <v>63</v>
      </c>
      <c r="K26" s="284">
        <v>89</v>
      </c>
      <c r="L26" s="284">
        <v>84</v>
      </c>
      <c r="M26" s="285">
        <f>SUM(H26:L26)</f>
        <v>399</v>
      </c>
      <c r="N26" s="284">
        <v>100</v>
      </c>
      <c r="O26" s="284">
        <v>85</v>
      </c>
      <c r="P26" s="284">
        <v>90</v>
      </c>
      <c r="Q26" s="284">
        <v>106</v>
      </c>
      <c r="R26" s="284">
        <v>93</v>
      </c>
      <c r="S26" s="285">
        <f>SUM(N26:R26)</f>
        <v>474</v>
      </c>
      <c r="T26" s="288">
        <v>87</v>
      </c>
      <c r="U26" s="284">
        <v>103</v>
      </c>
      <c r="V26" s="284">
        <v>93</v>
      </c>
      <c r="W26" s="284">
        <v>96</v>
      </c>
      <c r="X26" s="284">
        <v>47</v>
      </c>
      <c r="Y26" s="285">
        <f>SUM(T26:X26)</f>
        <v>426</v>
      </c>
      <c r="Z26" s="286">
        <v>107</v>
      </c>
      <c r="AA26" s="286">
        <v>75</v>
      </c>
      <c r="AB26" s="286">
        <v>86</v>
      </c>
      <c r="AC26" s="286">
        <v>101</v>
      </c>
      <c r="AD26" s="286">
        <v>87</v>
      </c>
      <c r="AE26" s="287">
        <f>SUM(Z26:AD26)</f>
        <v>456</v>
      </c>
      <c r="AF26" s="15"/>
      <c r="AG26" s="130"/>
      <c r="AH26" s="130"/>
      <c r="AI26" s="130"/>
      <c r="AJ26" s="130"/>
      <c r="AK26" s="130"/>
      <c r="AL26" s="130"/>
    </row>
    <row r="27" spans="1:38" ht="18.600000000000001">
      <c r="A27" s="15"/>
      <c r="B27" s="145">
        <v>25</v>
      </c>
      <c r="C27" s="146" t="s">
        <v>58</v>
      </c>
      <c r="D27" s="280">
        <f>SUM(M27+S27+Y27+AE27)</f>
        <v>0</v>
      </c>
      <c r="E27" s="281"/>
      <c r="F27" s="282">
        <f>SUM(D27)/20</f>
        <v>0</v>
      </c>
      <c r="G27" s="283"/>
      <c r="H27" s="284">
        <v>0</v>
      </c>
      <c r="I27" s="284">
        <v>0</v>
      </c>
      <c r="J27" s="284">
        <v>0</v>
      </c>
      <c r="K27" s="284">
        <v>0</v>
      </c>
      <c r="L27" s="284">
        <v>0</v>
      </c>
      <c r="M27" s="285">
        <f>SUM(H27:L27)</f>
        <v>0</v>
      </c>
      <c r="N27" s="284">
        <v>0</v>
      </c>
      <c r="O27" s="284">
        <v>0</v>
      </c>
      <c r="P27" s="284">
        <v>0</v>
      </c>
      <c r="Q27" s="284">
        <v>0</v>
      </c>
      <c r="R27" s="284">
        <v>0</v>
      </c>
      <c r="S27" s="285">
        <f>SUM(N27:R27)</f>
        <v>0</v>
      </c>
      <c r="T27" s="284">
        <v>0</v>
      </c>
      <c r="U27" s="284">
        <v>0</v>
      </c>
      <c r="V27" s="284">
        <v>0</v>
      </c>
      <c r="W27" s="284">
        <v>0</v>
      </c>
      <c r="X27" s="284">
        <v>0</v>
      </c>
      <c r="Y27" s="285">
        <f>SUM(T27:X27)</f>
        <v>0</v>
      </c>
      <c r="Z27" s="286">
        <v>0</v>
      </c>
      <c r="AA27" s="286">
        <v>0</v>
      </c>
      <c r="AB27" s="286">
        <v>0</v>
      </c>
      <c r="AC27" s="286">
        <v>0</v>
      </c>
      <c r="AD27" s="286">
        <v>0</v>
      </c>
      <c r="AE27" s="287">
        <f>SUM(Z27:AD27)</f>
        <v>0</v>
      </c>
      <c r="AF27" s="15"/>
      <c r="AG27" s="130"/>
      <c r="AH27" s="130"/>
      <c r="AI27" s="130"/>
      <c r="AJ27" s="130"/>
      <c r="AK27" s="130"/>
      <c r="AL27" s="130"/>
    </row>
    <row r="28" spans="1:38" ht="18.600000000000001">
      <c r="A28" s="15"/>
      <c r="B28" s="145">
        <v>26</v>
      </c>
      <c r="C28" s="146" t="s">
        <v>59</v>
      </c>
      <c r="D28" s="280">
        <f>SUM(M28+S28+Y28+AE28)</f>
        <v>0</v>
      </c>
      <c r="E28" s="280">
        <v>2203</v>
      </c>
      <c r="F28" s="282">
        <f>SUM(D28)/20</f>
        <v>0</v>
      </c>
      <c r="G28" s="283"/>
      <c r="H28" s="284">
        <v>0</v>
      </c>
      <c r="I28" s="284">
        <v>0</v>
      </c>
      <c r="J28" s="284">
        <v>0</v>
      </c>
      <c r="K28" s="284">
        <v>0</v>
      </c>
      <c r="L28" s="284">
        <v>0</v>
      </c>
      <c r="M28" s="285">
        <f>SUM(H28:L28)</f>
        <v>0</v>
      </c>
      <c r="N28" s="284">
        <v>0</v>
      </c>
      <c r="O28" s="284">
        <v>0</v>
      </c>
      <c r="P28" s="284">
        <v>0</v>
      </c>
      <c r="Q28" s="284">
        <v>0</v>
      </c>
      <c r="R28" s="284">
        <v>0</v>
      </c>
      <c r="S28" s="285">
        <f>SUM(N28:R28)</f>
        <v>0</v>
      </c>
      <c r="T28" s="288">
        <v>0</v>
      </c>
      <c r="U28" s="284">
        <v>0</v>
      </c>
      <c r="V28" s="284">
        <v>0</v>
      </c>
      <c r="W28" s="284">
        <v>0</v>
      </c>
      <c r="X28" s="284">
        <v>0</v>
      </c>
      <c r="Y28" s="285">
        <f>SUM(T28:X28)</f>
        <v>0</v>
      </c>
      <c r="Z28" s="286">
        <v>0</v>
      </c>
      <c r="AA28" s="286">
        <v>0</v>
      </c>
      <c r="AB28" s="286">
        <v>0</v>
      </c>
      <c r="AC28" s="286">
        <v>0</v>
      </c>
      <c r="AD28" s="286">
        <v>0</v>
      </c>
      <c r="AE28" s="287">
        <f>SUM(Z28:AD28)</f>
        <v>0</v>
      </c>
      <c r="AF28" s="15"/>
      <c r="AG28" s="130"/>
      <c r="AH28" s="130"/>
      <c r="AI28" s="130"/>
      <c r="AJ28" s="130"/>
      <c r="AK28" s="130"/>
      <c r="AL28" s="130"/>
    </row>
    <row r="29" spans="1:38" ht="18.600000000000001">
      <c r="A29" s="15"/>
      <c r="B29" s="274">
        <v>27</v>
      </c>
      <c r="C29" s="146" t="s">
        <v>79</v>
      </c>
      <c r="D29" s="280">
        <f>SUM(M29+S29+Y29+AE29)</f>
        <v>0</v>
      </c>
      <c r="E29" s="280">
        <v>2096</v>
      </c>
      <c r="F29" s="282">
        <f>SUM(D29)/20</f>
        <v>0</v>
      </c>
      <c r="G29" s="283"/>
      <c r="H29" s="284">
        <v>0</v>
      </c>
      <c r="I29" s="284">
        <v>0</v>
      </c>
      <c r="J29" s="284">
        <v>0</v>
      </c>
      <c r="K29" s="284">
        <v>0</v>
      </c>
      <c r="L29" s="284">
        <v>0</v>
      </c>
      <c r="M29" s="285">
        <f>SUM(H29:L29)</f>
        <v>0</v>
      </c>
      <c r="N29" s="284">
        <v>0</v>
      </c>
      <c r="O29" s="284">
        <v>0</v>
      </c>
      <c r="P29" s="284">
        <v>0</v>
      </c>
      <c r="Q29" s="284">
        <v>0</v>
      </c>
      <c r="R29" s="284">
        <v>0</v>
      </c>
      <c r="S29" s="285">
        <f>SUM(N29:R29)</f>
        <v>0</v>
      </c>
      <c r="T29" s="288">
        <v>0</v>
      </c>
      <c r="U29" s="284">
        <v>0</v>
      </c>
      <c r="V29" s="284">
        <v>0</v>
      </c>
      <c r="W29" s="284">
        <v>0</v>
      </c>
      <c r="X29" s="284">
        <v>0</v>
      </c>
      <c r="Y29" s="285">
        <f>SUM(T29:X29)</f>
        <v>0</v>
      </c>
      <c r="Z29" s="286">
        <v>0</v>
      </c>
      <c r="AA29" s="286">
        <v>0</v>
      </c>
      <c r="AB29" s="286">
        <v>0</v>
      </c>
      <c r="AC29" s="286">
        <v>0</v>
      </c>
      <c r="AD29" s="286">
        <v>0</v>
      </c>
      <c r="AE29" s="287">
        <f>SUM(Z29:AD29)</f>
        <v>0</v>
      </c>
      <c r="AF29" s="15"/>
      <c r="AG29" s="130"/>
      <c r="AH29" s="130"/>
      <c r="AI29" s="130"/>
      <c r="AJ29" s="130"/>
      <c r="AK29" s="130"/>
      <c r="AL29" s="130"/>
    </row>
    <row r="30" spans="1:38" ht="18.600000000000001">
      <c r="A30" s="15"/>
      <c r="B30" s="274">
        <v>28</v>
      </c>
      <c r="C30" s="146" t="s">
        <v>41</v>
      </c>
      <c r="D30" s="280">
        <f>SUM(M30+S30+Y30+AE30)</f>
        <v>0</v>
      </c>
      <c r="E30" s="281"/>
      <c r="F30" s="282">
        <f>SUM(D30)/20</f>
        <v>0</v>
      </c>
      <c r="G30" s="283"/>
      <c r="H30" s="284">
        <v>0</v>
      </c>
      <c r="I30" s="284">
        <v>0</v>
      </c>
      <c r="J30" s="284">
        <v>0</v>
      </c>
      <c r="K30" s="284">
        <v>0</v>
      </c>
      <c r="L30" s="284">
        <v>0</v>
      </c>
      <c r="M30" s="285">
        <f>SUM(H30:L30)</f>
        <v>0</v>
      </c>
      <c r="N30" s="284">
        <v>0</v>
      </c>
      <c r="O30" s="284">
        <v>0</v>
      </c>
      <c r="P30" s="284">
        <v>0</v>
      </c>
      <c r="Q30" s="284">
        <v>0</v>
      </c>
      <c r="R30" s="284">
        <v>0</v>
      </c>
      <c r="S30" s="285">
        <f>SUM(N30:R30)</f>
        <v>0</v>
      </c>
      <c r="T30" s="288">
        <v>0</v>
      </c>
      <c r="U30" s="284">
        <v>0</v>
      </c>
      <c r="V30" s="284">
        <v>0</v>
      </c>
      <c r="W30" s="284">
        <v>0</v>
      </c>
      <c r="X30" s="284">
        <v>0</v>
      </c>
      <c r="Y30" s="285">
        <f>SUM(T30:X30)</f>
        <v>0</v>
      </c>
      <c r="Z30" s="286">
        <v>0</v>
      </c>
      <c r="AA30" s="286">
        <v>0</v>
      </c>
      <c r="AB30" s="286">
        <v>0</v>
      </c>
      <c r="AC30" s="286">
        <v>0</v>
      </c>
      <c r="AD30" s="286">
        <v>0</v>
      </c>
      <c r="AE30" s="287">
        <f>SUM(Z30:AD30)</f>
        <v>0</v>
      </c>
      <c r="AF30" s="15"/>
      <c r="AG30" s="130"/>
      <c r="AH30" s="130"/>
      <c r="AI30" s="130"/>
      <c r="AJ30" s="130"/>
      <c r="AK30" s="130"/>
      <c r="AL30" s="130"/>
    </row>
    <row r="31" spans="1:38" ht="18.600000000000001">
      <c r="A31" s="15"/>
      <c r="B31" s="274">
        <v>29</v>
      </c>
      <c r="C31" s="146" t="s">
        <v>61</v>
      </c>
      <c r="D31" s="280">
        <f>SUM(M31+S31+Y31+AE31)</f>
        <v>0</v>
      </c>
      <c r="E31" s="281"/>
      <c r="F31" s="282">
        <f>SUM(D31)/20</f>
        <v>0</v>
      </c>
      <c r="G31" s="283"/>
      <c r="H31" s="284">
        <v>0</v>
      </c>
      <c r="I31" s="284">
        <v>0</v>
      </c>
      <c r="J31" s="284">
        <v>0</v>
      </c>
      <c r="K31" s="284">
        <v>0</v>
      </c>
      <c r="L31" s="284">
        <v>0</v>
      </c>
      <c r="M31" s="285">
        <f>SUM(H31:L31)</f>
        <v>0</v>
      </c>
      <c r="N31" s="284">
        <v>0</v>
      </c>
      <c r="O31" s="284">
        <v>0</v>
      </c>
      <c r="P31" s="284">
        <v>0</v>
      </c>
      <c r="Q31" s="284">
        <v>0</v>
      </c>
      <c r="R31" s="284">
        <v>0</v>
      </c>
      <c r="S31" s="285">
        <f>SUM(N31:R31)</f>
        <v>0</v>
      </c>
      <c r="T31" s="288">
        <v>0</v>
      </c>
      <c r="U31" s="288">
        <v>0</v>
      </c>
      <c r="V31" s="288">
        <v>0</v>
      </c>
      <c r="W31" s="288">
        <v>0</v>
      </c>
      <c r="X31" s="284">
        <v>0</v>
      </c>
      <c r="Y31" s="285">
        <f>SUM(T31:X31)</f>
        <v>0</v>
      </c>
      <c r="Z31" s="286">
        <v>0</v>
      </c>
      <c r="AA31" s="286">
        <v>0</v>
      </c>
      <c r="AB31" s="286">
        <v>0</v>
      </c>
      <c r="AC31" s="286">
        <v>0</v>
      </c>
      <c r="AD31" s="286">
        <v>0</v>
      </c>
      <c r="AE31" s="287">
        <f>SUM(Z31:AD31)</f>
        <v>0</v>
      </c>
      <c r="AF31" s="15"/>
      <c r="AG31" s="130"/>
      <c r="AH31" s="130"/>
      <c r="AI31" s="130"/>
      <c r="AJ31" s="130"/>
      <c r="AK31" s="130"/>
      <c r="AL31" s="130"/>
    </row>
    <row r="32" spans="1:38" ht="18.600000000000001">
      <c r="A32" s="15"/>
      <c r="B32" s="274">
        <v>30</v>
      </c>
      <c r="C32" s="146" t="s">
        <v>39</v>
      </c>
      <c r="D32" s="280">
        <f>SUM(M32+S32+Y32+AE32)</f>
        <v>0</v>
      </c>
      <c r="E32" s="281"/>
      <c r="F32" s="282">
        <f>SUM(D32)/20</f>
        <v>0</v>
      </c>
      <c r="G32" s="283"/>
      <c r="H32" s="284">
        <v>0</v>
      </c>
      <c r="I32" s="284">
        <v>0</v>
      </c>
      <c r="J32" s="284">
        <v>0</v>
      </c>
      <c r="K32" s="284">
        <v>0</v>
      </c>
      <c r="L32" s="284">
        <v>0</v>
      </c>
      <c r="M32" s="285">
        <f>SUM(H32:L32)</f>
        <v>0</v>
      </c>
      <c r="N32" s="284">
        <v>0</v>
      </c>
      <c r="O32" s="284">
        <v>0</v>
      </c>
      <c r="P32" s="284">
        <v>0</v>
      </c>
      <c r="Q32" s="284">
        <v>0</v>
      </c>
      <c r="R32" s="284">
        <v>0</v>
      </c>
      <c r="S32" s="285">
        <f>SUM(N32:R32)</f>
        <v>0</v>
      </c>
      <c r="T32" s="288">
        <v>0</v>
      </c>
      <c r="U32" s="284">
        <v>0</v>
      </c>
      <c r="V32" s="284">
        <v>0</v>
      </c>
      <c r="W32" s="284">
        <v>0</v>
      </c>
      <c r="X32" s="284">
        <v>0</v>
      </c>
      <c r="Y32" s="285">
        <f>SUM(T32:X32)</f>
        <v>0</v>
      </c>
      <c r="Z32" s="286">
        <v>0</v>
      </c>
      <c r="AA32" s="286">
        <v>0</v>
      </c>
      <c r="AB32" s="286">
        <v>0</v>
      </c>
      <c r="AC32" s="286">
        <v>0</v>
      </c>
      <c r="AD32" s="286">
        <v>0</v>
      </c>
      <c r="AE32" s="287">
        <f>SUM(Z32:AD32)</f>
        <v>0</v>
      </c>
      <c r="AF32" s="15"/>
      <c r="AG32" s="130"/>
      <c r="AH32" s="130"/>
      <c r="AI32" s="130"/>
      <c r="AJ32" s="130"/>
      <c r="AK32" s="130"/>
      <c r="AL32" s="130"/>
    </row>
    <row r="33" spans="1:38" ht="18.600000000000001">
      <c r="A33" s="15"/>
      <c r="B33" s="274">
        <v>31</v>
      </c>
      <c r="C33" s="146" t="s">
        <v>3</v>
      </c>
      <c r="D33" s="280">
        <f>SUM(M33+S33+Y33+AE33)</f>
        <v>0</v>
      </c>
      <c r="E33" s="281"/>
      <c r="F33" s="282">
        <f>SUM(D33)/20</f>
        <v>0</v>
      </c>
      <c r="G33" s="283"/>
      <c r="H33" s="284">
        <v>0</v>
      </c>
      <c r="I33" s="284">
        <v>0</v>
      </c>
      <c r="J33" s="284">
        <v>0</v>
      </c>
      <c r="K33" s="284">
        <v>0</v>
      </c>
      <c r="L33" s="284">
        <v>0</v>
      </c>
      <c r="M33" s="285">
        <f>SUM(H33:L33)</f>
        <v>0</v>
      </c>
      <c r="N33" s="284">
        <v>0</v>
      </c>
      <c r="O33" s="284">
        <v>0</v>
      </c>
      <c r="P33" s="284">
        <v>0</v>
      </c>
      <c r="Q33" s="284">
        <v>0</v>
      </c>
      <c r="R33" s="284">
        <v>0</v>
      </c>
      <c r="S33" s="285">
        <f>SUM(N33:R33)</f>
        <v>0</v>
      </c>
      <c r="T33" s="284">
        <v>0</v>
      </c>
      <c r="U33" s="284">
        <v>0</v>
      </c>
      <c r="V33" s="284">
        <v>0</v>
      </c>
      <c r="W33" s="284">
        <v>0</v>
      </c>
      <c r="X33" s="284">
        <v>0</v>
      </c>
      <c r="Y33" s="285">
        <f>SUM(T33:X33)</f>
        <v>0</v>
      </c>
      <c r="Z33" s="286">
        <v>0</v>
      </c>
      <c r="AA33" s="286">
        <v>0</v>
      </c>
      <c r="AB33" s="286">
        <v>0</v>
      </c>
      <c r="AC33" s="286">
        <v>0</v>
      </c>
      <c r="AD33" s="286">
        <v>0</v>
      </c>
      <c r="AE33" s="287">
        <f>SUM(Z33:AD33)</f>
        <v>0</v>
      </c>
      <c r="AF33" s="15"/>
      <c r="AG33" s="130"/>
      <c r="AH33" s="130"/>
      <c r="AI33" s="130"/>
      <c r="AJ33" s="130"/>
      <c r="AK33" s="130"/>
      <c r="AL33" s="130"/>
    </row>
    <row r="34" spans="1:38" ht="19.2" thickBot="1">
      <c r="A34" s="15"/>
      <c r="B34" s="274">
        <v>32</v>
      </c>
      <c r="C34" s="276" t="s">
        <v>42</v>
      </c>
      <c r="D34" s="290">
        <f>SUM(M34+S34+Y34+AE34)</f>
        <v>0</v>
      </c>
      <c r="E34" s="291"/>
      <c r="F34" s="292">
        <f>SUM(D34)/20</f>
        <v>0</v>
      </c>
      <c r="G34" s="293"/>
      <c r="H34" s="294">
        <v>0</v>
      </c>
      <c r="I34" s="294">
        <v>0</v>
      </c>
      <c r="J34" s="294">
        <v>0</v>
      </c>
      <c r="K34" s="294">
        <v>0</v>
      </c>
      <c r="L34" s="294">
        <v>0</v>
      </c>
      <c r="M34" s="295">
        <f>SUM(H34:L34)</f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5">
        <f>SUM(N34:R34)</f>
        <v>0</v>
      </c>
      <c r="T34" s="711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f>SUM(T34:X34)</f>
        <v>0</v>
      </c>
      <c r="Z34" s="296">
        <v>0</v>
      </c>
      <c r="AA34" s="296">
        <v>0</v>
      </c>
      <c r="AB34" s="296">
        <v>0</v>
      </c>
      <c r="AC34" s="296">
        <v>0</v>
      </c>
      <c r="AD34" s="296">
        <v>0</v>
      </c>
      <c r="AE34" s="297">
        <f>SUM(Z34:AD34)</f>
        <v>0</v>
      </c>
      <c r="AF34" s="15"/>
      <c r="AG34" s="130"/>
      <c r="AH34" s="130"/>
      <c r="AI34" s="130"/>
      <c r="AJ34" s="130"/>
      <c r="AK34" s="130"/>
      <c r="AL34" s="130"/>
    </row>
    <row r="35" spans="1:38" ht="18.600000000000001">
      <c r="A35" s="15"/>
      <c r="B35" s="19"/>
      <c r="C35" s="72"/>
      <c r="D35" s="59"/>
      <c r="E35" s="21"/>
      <c r="F35" s="74"/>
      <c r="G35" s="22"/>
      <c r="H35" s="73"/>
      <c r="I35" s="73"/>
      <c r="J35" s="73"/>
      <c r="K35" s="73"/>
      <c r="L35" s="73"/>
      <c r="M35" s="59"/>
      <c r="N35" s="73"/>
      <c r="O35" s="73"/>
      <c r="P35" s="73"/>
      <c r="Q35" s="73"/>
      <c r="R35" s="73"/>
      <c r="S35" s="59"/>
      <c r="T35" s="24"/>
      <c r="U35" s="73"/>
      <c r="V35" s="73"/>
      <c r="W35" s="73"/>
      <c r="X35" s="73"/>
      <c r="Y35" s="59"/>
      <c r="Z35" s="15"/>
      <c r="AA35" s="15"/>
      <c r="AB35" s="15"/>
      <c r="AC35" s="15"/>
      <c r="AD35" s="15"/>
      <c r="AE35" s="15"/>
      <c r="AF35" s="15"/>
      <c r="AG35" s="130"/>
      <c r="AH35" s="130"/>
      <c r="AI35" s="130"/>
      <c r="AJ35" s="130"/>
      <c r="AK35" s="130"/>
      <c r="AL35" s="130"/>
    </row>
    <row r="36" spans="1:38" ht="18.600000000000001">
      <c r="A36" s="15"/>
      <c r="B36" s="19"/>
      <c r="C36" s="72"/>
      <c r="D36" s="59"/>
      <c r="E36" s="21"/>
      <c r="F36" s="74"/>
      <c r="G36" s="22"/>
      <c r="H36" s="73"/>
      <c r="I36" s="73"/>
      <c r="J36" s="73"/>
      <c r="K36" s="73"/>
      <c r="L36" s="73"/>
      <c r="M36" s="59"/>
      <c r="N36" s="73"/>
      <c r="O36" s="73"/>
      <c r="P36" s="73"/>
      <c r="Q36" s="73"/>
      <c r="R36" s="73"/>
      <c r="S36" s="59"/>
      <c r="T36" s="24"/>
      <c r="U36" s="73"/>
      <c r="V36" s="73"/>
      <c r="W36" s="73"/>
      <c r="X36" s="73"/>
      <c r="Y36" s="59"/>
      <c r="Z36" s="15"/>
      <c r="AA36" s="15"/>
      <c r="AB36" s="15"/>
      <c r="AC36" s="15"/>
      <c r="AD36" s="15"/>
      <c r="AE36" s="15"/>
      <c r="AF36" s="15"/>
      <c r="AG36" s="130"/>
      <c r="AH36" s="130"/>
      <c r="AI36" s="130"/>
      <c r="AJ36" s="130"/>
      <c r="AK36" s="130"/>
      <c r="AL36" s="130"/>
    </row>
    <row r="37" spans="1:38" ht="18.600000000000001">
      <c r="A37" s="15"/>
      <c r="B37" s="19"/>
      <c r="C37" s="72"/>
      <c r="D37" s="59"/>
      <c r="E37" s="21"/>
      <c r="F37" s="74"/>
      <c r="G37" s="22"/>
      <c r="H37" s="73"/>
      <c r="I37" s="73"/>
      <c r="J37" s="73"/>
      <c r="K37" s="73"/>
      <c r="L37" s="73"/>
      <c r="M37" s="59"/>
      <c r="N37" s="73"/>
      <c r="O37" s="73"/>
      <c r="P37" s="73"/>
      <c r="Q37" s="73"/>
      <c r="R37" s="73"/>
      <c r="S37" s="59"/>
      <c r="T37" s="24"/>
      <c r="U37" s="73"/>
      <c r="V37" s="73"/>
      <c r="W37" s="73"/>
      <c r="X37" s="73"/>
      <c r="Y37" s="59"/>
      <c r="Z37" s="15"/>
      <c r="AA37" s="15"/>
      <c r="AB37" s="15"/>
      <c r="AC37" s="15"/>
      <c r="AD37" s="15"/>
      <c r="AE37" s="15"/>
      <c r="AF37" s="15"/>
      <c r="AG37" s="130"/>
      <c r="AH37" s="130"/>
      <c r="AI37" s="130"/>
      <c r="AJ37" s="130"/>
      <c r="AK37" s="130"/>
      <c r="AL37" s="130"/>
    </row>
    <row r="38" spans="1:38" ht="18.600000000000001">
      <c r="A38" s="15"/>
      <c r="B38" s="19"/>
      <c r="C38" s="72"/>
      <c r="D38" s="59"/>
      <c r="E38" s="21"/>
      <c r="F38" s="74"/>
      <c r="G38" s="22"/>
      <c r="H38" s="73"/>
      <c r="I38" s="73"/>
      <c r="J38" s="73"/>
      <c r="K38" s="73"/>
      <c r="L38" s="73"/>
      <c r="M38" s="59"/>
      <c r="N38" s="73"/>
      <c r="O38" s="73"/>
      <c r="P38" s="73"/>
      <c r="Q38" s="73"/>
      <c r="R38" s="73"/>
      <c r="S38" s="59"/>
      <c r="T38" s="24"/>
      <c r="U38" s="73"/>
      <c r="V38" s="73"/>
      <c r="W38" s="73"/>
      <c r="X38" s="73"/>
      <c r="Y38" s="59"/>
      <c r="Z38" s="15"/>
      <c r="AA38" s="15"/>
      <c r="AB38" s="15"/>
      <c r="AC38" s="15"/>
      <c r="AD38" s="15"/>
      <c r="AE38" s="15"/>
      <c r="AF38" s="15"/>
      <c r="AG38" s="130"/>
      <c r="AH38" s="130"/>
      <c r="AI38" s="130"/>
      <c r="AJ38" s="130"/>
      <c r="AK38" s="130"/>
      <c r="AL38" s="130"/>
    </row>
    <row r="39" spans="1:38" ht="18.600000000000001">
      <c r="A39" s="15"/>
      <c r="B39" s="19"/>
      <c r="C39" s="72"/>
      <c r="D39" s="59"/>
      <c r="E39" s="21"/>
      <c r="F39" s="74"/>
      <c r="G39" s="22"/>
      <c r="H39" s="73"/>
      <c r="I39" s="73"/>
      <c r="J39" s="73"/>
      <c r="K39" s="73"/>
      <c r="L39" s="73"/>
      <c r="M39" s="59"/>
      <c r="N39" s="73"/>
      <c r="O39" s="73"/>
      <c r="P39" s="73"/>
      <c r="Q39" s="73"/>
      <c r="R39" s="73"/>
      <c r="S39" s="59"/>
      <c r="T39" s="24"/>
      <c r="U39" s="73"/>
      <c r="V39" s="73"/>
      <c r="W39" s="73"/>
      <c r="X39" s="73"/>
      <c r="Y39" s="59"/>
      <c r="Z39" s="15"/>
      <c r="AA39" s="15"/>
      <c r="AB39" s="15"/>
      <c r="AC39" s="15"/>
      <c r="AD39" s="15"/>
      <c r="AE39" s="15"/>
      <c r="AF39" s="15"/>
      <c r="AG39" s="130"/>
      <c r="AH39" s="130"/>
      <c r="AI39" s="130"/>
      <c r="AJ39" s="130"/>
      <c r="AK39" s="130"/>
      <c r="AL39" s="130"/>
    </row>
    <row r="40" spans="1:38" ht="18.600000000000001">
      <c r="A40" s="15"/>
      <c r="B40" s="19"/>
      <c r="C40" s="72"/>
      <c r="D40" s="59"/>
      <c r="E40" s="21"/>
      <c r="F40" s="74"/>
      <c r="G40" s="22"/>
      <c r="H40" s="73"/>
      <c r="I40" s="73"/>
      <c r="J40" s="73"/>
      <c r="K40" s="73"/>
      <c r="L40" s="73"/>
      <c r="M40" s="59"/>
      <c r="N40" s="73"/>
      <c r="O40" s="73"/>
      <c r="P40" s="73"/>
      <c r="Q40" s="73"/>
      <c r="R40" s="73"/>
      <c r="S40" s="59"/>
      <c r="T40" s="24"/>
      <c r="U40" s="73"/>
      <c r="V40" s="73"/>
      <c r="W40" s="73"/>
      <c r="X40" s="73"/>
      <c r="Y40" s="59"/>
      <c r="Z40" s="15"/>
      <c r="AA40" s="15"/>
      <c r="AB40" s="15"/>
      <c r="AC40" s="15"/>
      <c r="AD40" s="15"/>
      <c r="AE40" s="15"/>
      <c r="AF40" s="15"/>
      <c r="AG40" s="130"/>
      <c r="AH40" s="130"/>
      <c r="AI40" s="130"/>
      <c r="AJ40" s="130"/>
      <c r="AK40" s="130"/>
      <c r="AL40" s="130"/>
    </row>
    <row r="41" spans="1:38" ht="18.600000000000001">
      <c r="A41" s="15"/>
      <c r="B41" s="18"/>
      <c r="C41" s="75"/>
      <c r="D41" s="76"/>
      <c r="E41" s="76"/>
      <c r="F41" s="77"/>
      <c r="G41" s="77"/>
      <c r="H41" s="78"/>
      <c r="I41" s="78"/>
      <c r="J41" s="78"/>
      <c r="K41" s="78"/>
      <c r="L41" s="78"/>
      <c r="M41" s="76"/>
      <c r="N41" s="78"/>
      <c r="O41" s="78"/>
      <c r="P41" s="78"/>
      <c r="Q41" s="78"/>
      <c r="R41" s="78"/>
      <c r="S41" s="76"/>
      <c r="T41" s="79"/>
      <c r="U41" s="78"/>
      <c r="V41" s="78"/>
      <c r="W41" s="78"/>
      <c r="X41" s="78"/>
      <c r="Y41" s="76"/>
      <c r="Z41" s="15"/>
      <c r="AA41" s="15"/>
      <c r="AB41" s="15"/>
      <c r="AC41" s="15"/>
      <c r="AD41" s="15"/>
      <c r="AE41" s="15"/>
      <c r="AF41" s="15"/>
      <c r="AG41" s="130"/>
      <c r="AH41" s="130"/>
      <c r="AI41" s="130"/>
      <c r="AJ41" s="130"/>
      <c r="AK41" s="130"/>
      <c r="AL41" s="130"/>
    </row>
    <row r="42" spans="1:38" ht="18.600000000000001">
      <c r="A42" s="15"/>
      <c r="B42" s="18"/>
      <c r="C42" s="75"/>
      <c r="D42" s="76"/>
      <c r="E42" s="76"/>
      <c r="F42" s="77"/>
      <c r="G42" s="77"/>
      <c r="H42" s="78"/>
      <c r="I42" s="78"/>
      <c r="J42" s="78"/>
      <c r="K42" s="78"/>
      <c r="L42" s="78"/>
      <c r="M42" s="76"/>
      <c r="N42" s="78"/>
      <c r="O42" s="78"/>
      <c r="P42" s="78"/>
      <c r="Q42" s="78"/>
      <c r="R42" s="78"/>
      <c r="S42" s="76"/>
      <c r="T42" s="79"/>
      <c r="U42" s="78"/>
      <c r="V42" s="78"/>
      <c r="W42" s="78"/>
      <c r="X42" s="78"/>
      <c r="Y42" s="76"/>
      <c r="Z42" s="15"/>
      <c r="AA42" s="15"/>
      <c r="AB42" s="15"/>
      <c r="AC42" s="15"/>
      <c r="AD42" s="15"/>
      <c r="AE42" s="15"/>
      <c r="AF42" s="15"/>
      <c r="AG42" s="130"/>
      <c r="AH42" s="130"/>
      <c r="AI42" s="130"/>
      <c r="AJ42" s="130"/>
      <c r="AK42" s="130"/>
      <c r="AL42" s="130"/>
    </row>
    <row r="43" spans="1:38" ht="18.600000000000001">
      <c r="A43" s="15"/>
      <c r="B43" s="18"/>
      <c r="C43" s="75"/>
      <c r="D43" s="76"/>
      <c r="E43" s="76"/>
      <c r="F43" s="77"/>
      <c r="G43" s="77"/>
      <c r="H43" s="78"/>
      <c r="I43" s="78"/>
      <c r="J43" s="78"/>
      <c r="K43" s="78"/>
      <c r="L43" s="78"/>
      <c r="M43" s="76"/>
      <c r="N43" s="78"/>
      <c r="O43" s="78"/>
      <c r="P43" s="78"/>
      <c r="Q43" s="78"/>
      <c r="R43" s="78"/>
      <c r="S43" s="76"/>
      <c r="T43" s="78"/>
      <c r="U43" s="78"/>
      <c r="V43" s="78"/>
      <c r="W43" s="78"/>
      <c r="X43" s="78"/>
      <c r="Y43" s="76"/>
      <c r="Z43" s="15"/>
      <c r="AA43" s="15"/>
      <c r="AB43" s="15"/>
      <c r="AC43" s="15"/>
      <c r="AD43" s="15"/>
      <c r="AE43" s="15"/>
      <c r="AF43" s="15"/>
      <c r="AG43" s="130"/>
      <c r="AH43" s="130"/>
      <c r="AI43" s="130"/>
      <c r="AJ43" s="130"/>
      <c r="AK43" s="130"/>
      <c r="AL43" s="130"/>
    </row>
    <row r="44" spans="1:38" ht="18.600000000000001">
      <c r="A44" s="15"/>
      <c r="B44" s="18"/>
      <c r="C44" s="75"/>
      <c r="D44" s="76"/>
      <c r="E44" s="76"/>
      <c r="F44" s="77"/>
      <c r="G44" s="77"/>
      <c r="H44" s="78"/>
      <c r="I44" s="78"/>
      <c r="J44" s="78"/>
      <c r="K44" s="78"/>
      <c r="L44" s="78"/>
      <c r="M44" s="76"/>
      <c r="N44" s="78"/>
      <c r="O44" s="78"/>
      <c r="P44" s="78"/>
      <c r="Q44" s="78"/>
      <c r="R44" s="78"/>
      <c r="S44" s="76"/>
      <c r="T44" s="78"/>
      <c r="U44" s="78"/>
      <c r="V44" s="78"/>
      <c r="W44" s="78"/>
      <c r="X44" s="78"/>
      <c r="Y44" s="76"/>
      <c r="Z44" s="15"/>
      <c r="AA44" s="15"/>
      <c r="AB44" s="15"/>
      <c r="AC44" s="15"/>
      <c r="AD44" s="15"/>
      <c r="AE44" s="15"/>
      <c r="AF44" s="15"/>
      <c r="AG44" s="130"/>
      <c r="AH44" s="130"/>
      <c r="AI44" s="130"/>
      <c r="AJ44" s="130"/>
      <c r="AK44" s="130"/>
      <c r="AL44" s="130"/>
    </row>
    <row r="45" spans="1:38" ht="18.600000000000001">
      <c r="A45" s="15"/>
      <c r="B45" s="18"/>
      <c r="C45" s="75"/>
      <c r="D45" s="76"/>
      <c r="E45" s="76"/>
      <c r="F45" s="77"/>
      <c r="G45" s="77"/>
      <c r="H45" s="78"/>
      <c r="I45" s="78"/>
      <c r="J45" s="78"/>
      <c r="K45" s="78"/>
      <c r="L45" s="78"/>
      <c r="M45" s="76"/>
      <c r="N45" s="78"/>
      <c r="O45" s="78"/>
      <c r="P45" s="78"/>
      <c r="Q45" s="78"/>
      <c r="R45" s="78"/>
      <c r="S45" s="76"/>
      <c r="T45" s="78"/>
      <c r="U45" s="78"/>
      <c r="V45" s="78"/>
      <c r="W45" s="78"/>
      <c r="X45" s="78"/>
      <c r="Y45" s="76"/>
      <c r="Z45" s="15"/>
      <c r="AA45" s="15"/>
      <c r="AB45" s="15"/>
      <c r="AC45" s="15"/>
      <c r="AD45" s="15"/>
      <c r="AE45" s="15"/>
      <c r="AF45" s="15"/>
      <c r="AG45" s="130"/>
      <c r="AH45" s="130"/>
      <c r="AI45" s="130"/>
      <c r="AJ45" s="130"/>
      <c r="AK45" s="130"/>
      <c r="AL45" s="130"/>
    </row>
    <row r="46" spans="1:38" ht="18.600000000000001">
      <c r="A46" s="15"/>
      <c r="B46" s="18"/>
      <c r="C46" s="75"/>
      <c r="D46" s="76"/>
      <c r="E46" s="76"/>
      <c r="F46" s="77"/>
      <c r="G46" s="77"/>
      <c r="H46" s="78"/>
      <c r="I46" s="78"/>
      <c r="J46" s="78"/>
      <c r="K46" s="78"/>
      <c r="L46" s="78"/>
      <c r="M46" s="76"/>
      <c r="N46" s="78"/>
      <c r="O46" s="78"/>
      <c r="P46" s="78"/>
      <c r="Q46" s="78"/>
      <c r="R46" s="78"/>
      <c r="S46" s="76"/>
      <c r="T46" s="78"/>
      <c r="U46" s="78"/>
      <c r="V46" s="78"/>
      <c r="W46" s="78"/>
      <c r="X46" s="78"/>
      <c r="Y46" s="76"/>
      <c r="Z46" s="15"/>
      <c r="AA46" s="15"/>
      <c r="AB46" s="15"/>
      <c r="AC46" s="15"/>
      <c r="AD46" s="15"/>
      <c r="AE46" s="15"/>
      <c r="AF46" s="15"/>
      <c r="AG46" s="130"/>
      <c r="AH46" s="130"/>
      <c r="AI46" s="130"/>
      <c r="AJ46" s="130"/>
      <c r="AK46" s="130"/>
      <c r="AL46" s="130"/>
    </row>
    <row r="47" spans="1:38" ht="18.600000000000001">
      <c r="A47" s="15"/>
      <c r="B47" s="18"/>
      <c r="C47" s="75"/>
      <c r="D47" s="76"/>
      <c r="E47" s="76"/>
      <c r="F47" s="77"/>
      <c r="G47" s="77"/>
      <c r="H47" s="78"/>
      <c r="I47" s="78"/>
      <c r="J47" s="78"/>
      <c r="K47" s="78"/>
      <c r="L47" s="78"/>
      <c r="M47" s="76"/>
      <c r="N47" s="78"/>
      <c r="O47" s="78"/>
      <c r="P47" s="78"/>
      <c r="Q47" s="78"/>
      <c r="R47" s="78"/>
      <c r="S47" s="76"/>
      <c r="T47" s="78"/>
      <c r="U47" s="78"/>
      <c r="V47" s="78"/>
      <c r="W47" s="78"/>
      <c r="X47" s="78"/>
      <c r="Y47" s="76"/>
      <c r="Z47" s="15"/>
      <c r="AA47" s="15"/>
      <c r="AB47" s="15"/>
      <c r="AC47" s="15"/>
      <c r="AD47" s="15"/>
      <c r="AE47" s="15"/>
      <c r="AF47" s="15"/>
      <c r="AG47" s="130"/>
      <c r="AH47" s="130"/>
      <c r="AI47" s="130"/>
      <c r="AJ47" s="130"/>
      <c r="AK47" s="130"/>
      <c r="AL47" s="130"/>
    </row>
    <row r="48" spans="1:38" ht="18.600000000000001">
      <c r="A48" s="15"/>
      <c r="B48" s="18"/>
      <c r="C48" s="75"/>
      <c r="D48" s="76"/>
      <c r="E48" s="76"/>
      <c r="F48" s="77"/>
      <c r="G48" s="77"/>
      <c r="H48" s="78"/>
      <c r="I48" s="78"/>
      <c r="J48" s="78"/>
      <c r="K48" s="78"/>
      <c r="L48" s="78"/>
      <c r="M48" s="76"/>
      <c r="N48" s="78"/>
      <c r="O48" s="78"/>
      <c r="P48" s="78"/>
      <c r="Q48" s="78"/>
      <c r="R48" s="78"/>
      <c r="S48" s="76"/>
      <c r="T48" s="78"/>
      <c r="U48" s="78"/>
      <c r="V48" s="78"/>
      <c r="W48" s="78"/>
      <c r="X48" s="78"/>
      <c r="Y48" s="76"/>
      <c r="Z48" s="15"/>
      <c r="AA48" s="15"/>
      <c r="AB48" s="15"/>
      <c r="AC48" s="15"/>
      <c r="AD48" s="15"/>
      <c r="AE48" s="15"/>
      <c r="AF48" s="15"/>
      <c r="AG48" s="130"/>
      <c r="AH48" s="130"/>
      <c r="AI48" s="130"/>
      <c r="AJ48" s="130"/>
      <c r="AK48" s="130"/>
      <c r="AL48" s="130"/>
    </row>
    <row r="49" spans="1:38" ht="18.600000000000001">
      <c r="A49" s="15"/>
      <c r="B49" s="18"/>
      <c r="C49" s="75"/>
      <c r="D49" s="76"/>
      <c r="E49" s="76"/>
      <c r="F49" s="77"/>
      <c r="G49" s="77"/>
      <c r="H49" s="78"/>
      <c r="I49" s="78"/>
      <c r="J49" s="78"/>
      <c r="K49" s="78"/>
      <c r="L49" s="78"/>
      <c r="M49" s="76"/>
      <c r="N49" s="78"/>
      <c r="O49" s="78"/>
      <c r="P49" s="78"/>
      <c r="Q49" s="78"/>
      <c r="R49" s="78"/>
      <c r="S49" s="76"/>
      <c r="T49" s="78"/>
      <c r="U49" s="78"/>
      <c r="V49" s="78"/>
      <c r="W49" s="78"/>
      <c r="X49" s="78"/>
      <c r="Y49" s="76"/>
      <c r="Z49" s="15"/>
      <c r="AA49" s="15"/>
      <c r="AB49" s="15"/>
      <c r="AC49" s="15"/>
      <c r="AD49" s="15"/>
      <c r="AE49" s="15"/>
      <c r="AF49" s="15"/>
      <c r="AG49" s="130"/>
      <c r="AH49" s="130"/>
      <c r="AI49" s="130"/>
      <c r="AJ49" s="130"/>
      <c r="AK49" s="130"/>
      <c r="AL49" s="130"/>
    </row>
    <row r="50" spans="1:38" ht="18.600000000000001">
      <c r="A50" s="15"/>
      <c r="B50" s="18"/>
      <c r="C50" s="75"/>
      <c r="D50" s="76"/>
      <c r="E50" s="76"/>
      <c r="F50" s="77"/>
      <c r="G50" s="77"/>
      <c r="H50" s="78"/>
      <c r="I50" s="78"/>
      <c r="J50" s="78"/>
      <c r="K50" s="78"/>
      <c r="L50" s="78"/>
      <c r="M50" s="76"/>
      <c r="N50" s="78"/>
      <c r="O50" s="78"/>
      <c r="P50" s="78"/>
      <c r="Q50" s="78"/>
      <c r="R50" s="78"/>
      <c r="S50" s="76"/>
      <c r="T50" s="78"/>
      <c r="U50" s="78"/>
      <c r="V50" s="78"/>
      <c r="W50" s="78"/>
      <c r="X50" s="78"/>
      <c r="Y50" s="76"/>
      <c r="Z50" s="15"/>
      <c r="AA50" s="15"/>
      <c r="AB50" s="15"/>
      <c r="AC50" s="15"/>
      <c r="AD50" s="15"/>
      <c r="AE50" s="15"/>
      <c r="AF50" s="15"/>
      <c r="AG50" s="130"/>
      <c r="AH50" s="130"/>
      <c r="AI50" s="130"/>
      <c r="AJ50" s="130"/>
      <c r="AK50" s="130"/>
      <c r="AL50" s="130"/>
    </row>
    <row r="51" spans="1:38" ht="18.600000000000001">
      <c r="A51" s="15"/>
      <c r="B51" s="18"/>
      <c r="C51" s="75"/>
      <c r="D51" s="76"/>
      <c r="E51" s="76"/>
      <c r="F51" s="77"/>
      <c r="G51" s="77"/>
      <c r="H51" s="78"/>
      <c r="I51" s="78"/>
      <c r="J51" s="78"/>
      <c r="K51" s="78"/>
      <c r="L51" s="78"/>
      <c r="M51" s="76"/>
      <c r="N51" s="78"/>
      <c r="O51" s="78"/>
      <c r="P51" s="78"/>
      <c r="Q51" s="78"/>
      <c r="R51" s="78"/>
      <c r="S51" s="76"/>
      <c r="T51" s="78"/>
      <c r="U51" s="78"/>
      <c r="V51" s="78"/>
      <c r="W51" s="78"/>
      <c r="X51" s="78"/>
      <c r="Y51" s="76"/>
      <c r="Z51" s="15"/>
      <c r="AA51" s="15"/>
      <c r="AB51" s="15"/>
      <c r="AC51" s="15"/>
      <c r="AD51" s="15"/>
      <c r="AE51" s="15"/>
      <c r="AF51" s="15"/>
      <c r="AG51" s="130"/>
      <c r="AH51" s="130"/>
      <c r="AI51" s="130"/>
      <c r="AJ51" s="130"/>
      <c r="AK51" s="130"/>
      <c r="AL51" s="130"/>
    </row>
    <row r="52" spans="1:38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30"/>
      <c r="AH52" s="130"/>
      <c r="AI52" s="130"/>
      <c r="AJ52" s="130"/>
      <c r="AK52" s="130"/>
      <c r="AL52" s="130"/>
    </row>
    <row r="53" spans="1:38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30"/>
      <c r="AH53" s="130"/>
      <c r="AI53" s="130"/>
      <c r="AJ53" s="130"/>
      <c r="AK53" s="130"/>
      <c r="AL53" s="130"/>
    </row>
    <row r="54" spans="1:38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30"/>
      <c r="AH54" s="130"/>
      <c r="AI54" s="130"/>
      <c r="AJ54" s="130"/>
      <c r="AK54" s="130"/>
      <c r="AL54" s="130"/>
    </row>
    <row r="55" spans="1:38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30"/>
      <c r="AH55" s="130"/>
      <c r="AI55" s="130"/>
      <c r="AJ55" s="130"/>
      <c r="AK55" s="130"/>
      <c r="AL55" s="130"/>
    </row>
    <row r="56" spans="1:38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30"/>
      <c r="AH56" s="130"/>
      <c r="AI56" s="130"/>
      <c r="AJ56" s="130"/>
      <c r="AK56" s="130"/>
      <c r="AL56" s="130"/>
    </row>
    <row r="57" spans="1:38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30"/>
      <c r="AH57" s="130"/>
      <c r="AI57" s="130"/>
      <c r="AJ57" s="130"/>
      <c r="AK57" s="130"/>
      <c r="AL57" s="130"/>
    </row>
    <row r="58" spans="1:38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30"/>
      <c r="AH58" s="130"/>
      <c r="AI58" s="130"/>
      <c r="AJ58" s="130"/>
      <c r="AK58" s="130"/>
      <c r="AL58" s="130"/>
    </row>
    <row r="59" spans="1:38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30"/>
      <c r="AH59" s="130"/>
      <c r="AI59" s="130"/>
      <c r="AJ59" s="130"/>
      <c r="AK59" s="130"/>
      <c r="AL59" s="130"/>
    </row>
    <row r="60" spans="1:38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30"/>
      <c r="AH60" s="130"/>
      <c r="AI60" s="130"/>
      <c r="AJ60" s="130"/>
      <c r="AK60" s="130"/>
      <c r="AL60" s="130"/>
    </row>
    <row r="61" spans="1:38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30"/>
      <c r="AH61" s="130"/>
      <c r="AI61" s="130"/>
      <c r="AJ61" s="130"/>
      <c r="AK61" s="130"/>
      <c r="AL61" s="130"/>
    </row>
    <row r="62" spans="1:38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30"/>
      <c r="AH62" s="130"/>
      <c r="AI62" s="130"/>
      <c r="AJ62" s="130"/>
      <c r="AK62" s="130"/>
      <c r="AL62" s="130"/>
    </row>
    <row r="63" spans="1:38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30"/>
      <c r="AH63" s="130"/>
      <c r="AI63" s="130"/>
      <c r="AJ63" s="130"/>
      <c r="AK63" s="130"/>
      <c r="AL63" s="130"/>
    </row>
    <row r="64" spans="1:38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30"/>
      <c r="AH64" s="130"/>
      <c r="AI64" s="130"/>
      <c r="AJ64" s="130"/>
      <c r="AK64" s="130"/>
      <c r="AL64" s="130"/>
    </row>
    <row r="65" spans="1:38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30"/>
      <c r="AH65" s="130"/>
      <c r="AI65" s="130"/>
      <c r="AJ65" s="130"/>
      <c r="AK65" s="130"/>
      <c r="AL65" s="130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D34" sqref="D34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0"/>
      <c r="B1" s="80"/>
      <c r="C1" s="80"/>
      <c r="D1" s="80"/>
      <c r="E1" s="80"/>
      <c r="F1" s="494" t="s">
        <v>65</v>
      </c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81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24.6" thickTop="1" thickBot="1">
      <c r="A2" s="80"/>
      <c r="B2" s="80"/>
      <c r="C2" s="80"/>
      <c r="D2" s="80"/>
      <c r="E2" s="80"/>
      <c r="F2" s="82"/>
      <c r="G2" s="106" t="s">
        <v>60</v>
      </c>
      <c r="H2" s="107"/>
      <c r="I2" s="487" t="s">
        <v>18</v>
      </c>
      <c r="J2" s="488"/>
      <c r="K2" s="489" t="s">
        <v>66</v>
      </c>
      <c r="L2" s="522"/>
      <c r="M2" s="513" t="s">
        <v>70</v>
      </c>
      <c r="N2" s="514"/>
      <c r="O2" s="515"/>
      <c r="P2" s="565" t="s">
        <v>76</v>
      </c>
      <c r="Q2" s="566"/>
      <c r="R2" s="85"/>
      <c r="S2" s="217" t="s">
        <v>74</v>
      </c>
      <c r="T2" s="218"/>
      <c r="U2" s="219"/>
      <c r="V2" s="15"/>
      <c r="W2" s="15"/>
      <c r="X2" s="15"/>
      <c r="Y2" s="15"/>
      <c r="Z2" s="15"/>
      <c r="AA2" s="15"/>
      <c r="AB2" s="15"/>
      <c r="AC2" s="15"/>
      <c r="AD2" s="15"/>
    </row>
    <row r="3" spans="1:30" ht="24" thickBot="1">
      <c r="A3" s="80"/>
      <c r="B3" s="80"/>
      <c r="C3" s="80"/>
      <c r="D3" s="80"/>
      <c r="E3" s="80"/>
      <c r="F3" s="36">
        <v>1</v>
      </c>
      <c r="G3" s="110" t="s">
        <v>26</v>
      </c>
      <c r="H3" s="111"/>
      <c r="I3" s="499">
        <v>235</v>
      </c>
      <c r="J3" s="434">
        <v>235</v>
      </c>
      <c r="K3" s="492">
        <v>136.51666666666668</v>
      </c>
      <c r="L3" s="493">
        <v>136.51666666666668</v>
      </c>
      <c r="M3" s="590">
        <v>1447</v>
      </c>
      <c r="N3" s="591">
        <v>1447</v>
      </c>
      <c r="O3" s="592">
        <v>1447</v>
      </c>
      <c r="P3" s="559">
        <v>1430</v>
      </c>
      <c r="Q3" s="560">
        <v>1430</v>
      </c>
      <c r="R3" s="42"/>
      <c r="S3" s="220" t="s">
        <v>73</v>
      </c>
      <c r="T3" s="221"/>
      <c r="U3" s="222"/>
      <c r="V3" s="15"/>
      <c r="W3" s="15"/>
      <c r="X3" s="15"/>
      <c r="Y3" s="15"/>
      <c r="Z3" s="15"/>
      <c r="AA3" s="15"/>
      <c r="AB3" s="15"/>
      <c r="AC3" s="15"/>
      <c r="AD3" s="15"/>
    </row>
    <row r="4" spans="1:30" ht="18.600000000000001">
      <c r="A4" s="80"/>
      <c r="B4" s="80"/>
      <c r="C4" s="80"/>
      <c r="D4" s="80"/>
      <c r="E4" s="80"/>
      <c r="F4" s="36">
        <v>2</v>
      </c>
      <c r="G4" s="114" t="s">
        <v>30</v>
      </c>
      <c r="H4" s="5"/>
      <c r="I4" s="435">
        <v>214</v>
      </c>
      <c r="J4" s="436">
        <v>214</v>
      </c>
      <c r="K4" s="473">
        <v>135.97407407407408</v>
      </c>
      <c r="L4" s="588">
        <v>135.97407407407408</v>
      </c>
      <c r="M4" s="589">
        <v>1455</v>
      </c>
      <c r="N4" s="589">
        <v>1455</v>
      </c>
      <c r="O4" s="589">
        <v>1455</v>
      </c>
      <c r="P4" s="551">
        <v>1413</v>
      </c>
      <c r="Q4" s="552">
        <v>1413</v>
      </c>
      <c r="R4" s="44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8.600000000000001">
      <c r="A5" s="80"/>
      <c r="B5" s="80"/>
      <c r="C5" s="80"/>
      <c r="D5" s="80"/>
      <c r="E5" s="80"/>
      <c r="F5" s="36">
        <v>3</v>
      </c>
      <c r="G5" s="114" t="s">
        <v>27</v>
      </c>
      <c r="H5" s="5"/>
      <c r="I5" s="435">
        <v>211</v>
      </c>
      <c r="J5" s="436">
        <v>211</v>
      </c>
      <c r="K5" s="473">
        <v>134.58387096774194</v>
      </c>
      <c r="L5" s="588">
        <v>134.58387096774194</v>
      </c>
      <c r="M5" s="589">
        <v>1455</v>
      </c>
      <c r="N5" s="589">
        <v>1455</v>
      </c>
      <c r="O5" s="589">
        <v>1455</v>
      </c>
      <c r="P5" s="551">
        <v>1439</v>
      </c>
      <c r="Q5" s="552">
        <v>1439</v>
      </c>
      <c r="R5" s="44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8.600000000000001">
      <c r="A6" s="80"/>
      <c r="B6" s="80"/>
      <c r="C6" s="80"/>
      <c r="D6" s="80"/>
      <c r="E6" s="80"/>
      <c r="F6" s="36">
        <v>4</v>
      </c>
      <c r="G6" s="114" t="s">
        <v>29</v>
      </c>
      <c r="H6" s="5"/>
      <c r="I6" s="435">
        <v>168</v>
      </c>
      <c r="J6" s="436">
        <v>168</v>
      </c>
      <c r="K6" s="473">
        <v>132.19677419354838</v>
      </c>
      <c r="L6" s="588">
        <v>132.19677419354838</v>
      </c>
      <c r="M6" s="589">
        <v>1439</v>
      </c>
      <c r="N6" s="589">
        <v>1439</v>
      </c>
      <c r="O6" s="589">
        <v>1439</v>
      </c>
      <c r="P6" s="551">
        <v>1403</v>
      </c>
      <c r="Q6" s="552">
        <v>1403</v>
      </c>
      <c r="R6" s="44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18.600000000000001">
      <c r="A7" s="80"/>
      <c r="B7" s="80"/>
      <c r="C7" s="80"/>
      <c r="D7" s="80"/>
      <c r="E7" s="80"/>
      <c r="F7" s="36">
        <v>5</v>
      </c>
      <c r="G7" s="114" t="s">
        <v>28</v>
      </c>
      <c r="H7" s="5"/>
      <c r="I7" s="465">
        <v>139</v>
      </c>
      <c r="J7" s="466">
        <v>139</v>
      </c>
      <c r="K7" s="473">
        <v>130.73103448275862</v>
      </c>
      <c r="L7" s="588">
        <v>130.73103448275862</v>
      </c>
      <c r="M7" s="589">
        <v>1441</v>
      </c>
      <c r="N7" s="589">
        <v>1441</v>
      </c>
      <c r="O7" s="589">
        <v>1441</v>
      </c>
      <c r="P7" s="551">
        <v>1365</v>
      </c>
      <c r="Q7" s="552">
        <v>1365</v>
      </c>
      <c r="R7" s="44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8.600000000000001">
      <c r="A8" s="15"/>
      <c r="B8" s="15"/>
      <c r="C8" s="15"/>
      <c r="D8" s="15"/>
      <c r="E8" s="15"/>
      <c r="F8" s="36">
        <v>6</v>
      </c>
      <c r="G8" s="115" t="s">
        <v>31</v>
      </c>
      <c r="H8" s="6"/>
      <c r="I8" s="435">
        <v>130</v>
      </c>
      <c r="J8" s="436">
        <v>130</v>
      </c>
      <c r="K8" s="473">
        <v>136.50624999999999</v>
      </c>
      <c r="L8" s="588">
        <v>136.50624999999999</v>
      </c>
      <c r="M8" s="589">
        <v>1458</v>
      </c>
      <c r="N8" s="589">
        <v>1458</v>
      </c>
      <c r="O8" s="589">
        <v>1458</v>
      </c>
      <c r="P8" s="551">
        <v>1420</v>
      </c>
      <c r="Q8" s="552">
        <v>1420</v>
      </c>
      <c r="R8" s="44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18.600000000000001">
      <c r="A9" s="15"/>
      <c r="B9" s="15"/>
      <c r="C9" s="15"/>
      <c r="D9" s="15"/>
      <c r="E9" s="15"/>
      <c r="F9" s="36">
        <v>7</v>
      </c>
      <c r="G9" s="114" t="s">
        <v>57</v>
      </c>
      <c r="H9" s="5"/>
      <c r="I9" s="435">
        <v>112</v>
      </c>
      <c r="J9" s="436">
        <v>112</v>
      </c>
      <c r="K9" s="473">
        <v>135.29599999999999</v>
      </c>
      <c r="L9" s="588">
        <v>135.29599999999999</v>
      </c>
      <c r="M9" s="589">
        <v>1482</v>
      </c>
      <c r="N9" s="589">
        <v>1482</v>
      </c>
      <c r="O9" s="589">
        <v>1482</v>
      </c>
      <c r="P9" s="551">
        <v>1416</v>
      </c>
      <c r="Q9" s="552">
        <v>1416</v>
      </c>
      <c r="R9" s="44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19.2" thickBot="1">
      <c r="A10" s="15"/>
      <c r="B10" s="15"/>
      <c r="C10" s="15"/>
      <c r="D10" s="15"/>
      <c r="E10" s="15"/>
      <c r="F10" s="36">
        <v>8</v>
      </c>
      <c r="G10" s="116" t="s">
        <v>58</v>
      </c>
      <c r="H10" s="7"/>
      <c r="I10" s="500">
        <v>0</v>
      </c>
      <c r="J10" s="501">
        <v>0</v>
      </c>
      <c r="K10" s="475">
        <v>0</v>
      </c>
      <c r="L10" s="582">
        <v>0</v>
      </c>
      <c r="M10" s="586">
        <v>1471</v>
      </c>
      <c r="N10" s="586">
        <v>1471</v>
      </c>
      <c r="O10" s="586">
        <v>1471</v>
      </c>
      <c r="P10" s="583">
        <v>0</v>
      </c>
      <c r="Q10" s="584">
        <v>0</v>
      </c>
      <c r="R10" s="44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8.600000000000001">
      <c r="A11" s="15"/>
      <c r="B11" s="15"/>
      <c r="C11" s="15"/>
      <c r="D11" s="15"/>
      <c r="E11" s="15"/>
      <c r="F11" s="36"/>
      <c r="G11" s="59"/>
      <c r="H11" s="21"/>
      <c r="I11" s="389"/>
      <c r="J11" s="389"/>
      <c r="K11" s="585"/>
      <c r="L11" s="585"/>
      <c r="M11" s="587"/>
      <c r="N11" s="587"/>
      <c r="O11" s="587"/>
      <c r="P11" s="521"/>
      <c r="Q11" s="521"/>
      <c r="R11" s="44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19.2" thickBot="1">
      <c r="A12" s="15"/>
      <c r="B12" s="15"/>
      <c r="C12" s="15"/>
      <c r="D12" s="15"/>
      <c r="E12" s="15"/>
      <c r="F12" s="83"/>
      <c r="G12" s="495"/>
      <c r="H12" s="495"/>
      <c r="I12" s="84"/>
      <c r="J12" s="23"/>
      <c r="K12" s="23"/>
      <c r="L12" s="23"/>
      <c r="M12" s="482"/>
      <c r="N12" s="482"/>
      <c r="O12" s="23"/>
      <c r="P12" s="483"/>
      <c r="Q12" s="483"/>
      <c r="R12" s="44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19.8" thickTop="1" thickBot="1">
      <c r="A13" s="15"/>
      <c r="B13" s="15"/>
      <c r="C13" s="15"/>
      <c r="D13" s="15"/>
      <c r="E13" s="15"/>
      <c r="F13" s="18"/>
      <c r="G13" s="147" t="s">
        <v>0</v>
      </c>
      <c r="H13" s="148"/>
      <c r="I13" s="487" t="s">
        <v>18</v>
      </c>
      <c r="J13" s="488"/>
      <c r="K13" s="489" t="s">
        <v>66</v>
      </c>
      <c r="L13" s="490"/>
      <c r="M13" s="513" t="s">
        <v>70</v>
      </c>
      <c r="N13" s="514"/>
      <c r="O13" s="515"/>
      <c r="P13" s="565" t="s">
        <v>76</v>
      </c>
      <c r="Q13" s="566"/>
      <c r="R13" s="8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8.600000000000001">
      <c r="A14" s="15"/>
      <c r="B14" s="15"/>
      <c r="C14" s="15"/>
      <c r="D14" s="15"/>
      <c r="E14" s="15"/>
      <c r="F14" s="36">
        <v>1</v>
      </c>
      <c r="G14" s="117" t="s">
        <v>71</v>
      </c>
      <c r="H14" s="118"/>
      <c r="I14" s="463">
        <v>269</v>
      </c>
      <c r="J14" s="464">
        <v>269</v>
      </c>
      <c r="K14" s="519">
        <v>119.8037037037037</v>
      </c>
      <c r="L14" s="520">
        <v>119.8037037037037</v>
      </c>
      <c r="M14" s="516">
        <v>1297</v>
      </c>
      <c r="N14" s="517">
        <v>1297</v>
      </c>
      <c r="O14" s="518">
        <v>1297</v>
      </c>
      <c r="P14" s="580">
        <v>1297</v>
      </c>
      <c r="Q14" s="581">
        <v>1297</v>
      </c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600000000000001">
      <c r="A15" s="15"/>
      <c r="B15" s="15"/>
      <c r="C15" s="15"/>
      <c r="D15" s="15"/>
      <c r="E15" s="15"/>
      <c r="F15" s="36">
        <v>2</v>
      </c>
      <c r="G15" s="114" t="s">
        <v>62</v>
      </c>
      <c r="H15" s="5"/>
      <c r="I15" s="435">
        <v>264</v>
      </c>
      <c r="J15" s="435">
        <v>264</v>
      </c>
      <c r="K15" s="548">
        <v>128.68</v>
      </c>
      <c r="L15" s="548">
        <v>128.68</v>
      </c>
      <c r="M15" s="558">
        <v>1352</v>
      </c>
      <c r="N15" s="558">
        <v>1352</v>
      </c>
      <c r="O15" s="558">
        <v>1352</v>
      </c>
      <c r="P15" s="546">
        <v>1352</v>
      </c>
      <c r="Q15" s="547">
        <v>1352</v>
      </c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18.600000000000001">
      <c r="A16" s="15"/>
      <c r="B16" s="15"/>
      <c r="C16" s="15"/>
      <c r="D16" s="15"/>
      <c r="E16" s="15"/>
      <c r="F16" s="36">
        <v>3</v>
      </c>
      <c r="G16" s="114" t="s">
        <v>34</v>
      </c>
      <c r="H16" s="5"/>
      <c r="I16" s="435">
        <v>218</v>
      </c>
      <c r="J16" s="435">
        <v>218</v>
      </c>
      <c r="K16" s="548">
        <v>127.5896551724138</v>
      </c>
      <c r="L16" s="548">
        <v>127.5896551724138</v>
      </c>
      <c r="M16" s="558">
        <v>1437</v>
      </c>
      <c r="N16" s="558">
        <v>1437</v>
      </c>
      <c r="O16" s="558">
        <v>1437</v>
      </c>
      <c r="P16" s="546">
        <v>1336</v>
      </c>
      <c r="Q16" s="547">
        <v>1336</v>
      </c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8.600000000000001">
      <c r="A17" s="15"/>
      <c r="B17" s="15"/>
      <c r="C17" s="15"/>
      <c r="D17" s="15"/>
      <c r="E17" s="15"/>
      <c r="F17" s="36">
        <v>4</v>
      </c>
      <c r="G17" s="114" t="s">
        <v>13</v>
      </c>
      <c r="H17" s="5"/>
      <c r="I17" s="435">
        <v>215</v>
      </c>
      <c r="J17" s="435">
        <v>215</v>
      </c>
      <c r="K17" s="548">
        <v>123.87931034482759</v>
      </c>
      <c r="L17" s="548">
        <v>123.87931034482759</v>
      </c>
      <c r="M17" s="558">
        <v>1393</v>
      </c>
      <c r="N17" s="558">
        <v>1393</v>
      </c>
      <c r="O17" s="558">
        <v>1393</v>
      </c>
      <c r="P17" s="578">
        <v>1333</v>
      </c>
      <c r="Q17" s="579">
        <v>1333</v>
      </c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18.600000000000001">
      <c r="A18" s="15"/>
      <c r="B18" s="15"/>
      <c r="C18" s="15"/>
      <c r="D18" s="15"/>
      <c r="E18" s="15"/>
      <c r="F18" s="36">
        <v>5</v>
      </c>
      <c r="G18" s="114" t="s">
        <v>33</v>
      </c>
      <c r="H18" s="5"/>
      <c r="I18" s="465">
        <v>178</v>
      </c>
      <c r="J18" s="465">
        <v>178</v>
      </c>
      <c r="K18" s="548">
        <v>120.42758620689655</v>
      </c>
      <c r="L18" s="548">
        <v>120.42758620689655</v>
      </c>
      <c r="M18" s="558">
        <v>1361</v>
      </c>
      <c r="N18" s="558">
        <v>1361</v>
      </c>
      <c r="O18" s="558">
        <v>1361</v>
      </c>
      <c r="P18" s="546">
        <v>1298</v>
      </c>
      <c r="Q18" s="547">
        <v>1298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8.600000000000001">
      <c r="A19" s="15"/>
      <c r="B19" s="15"/>
      <c r="C19" s="15"/>
      <c r="D19" s="15"/>
      <c r="E19" s="15"/>
      <c r="F19" s="36">
        <v>6</v>
      </c>
      <c r="G19" s="114" t="s">
        <v>32</v>
      </c>
      <c r="H19" s="5"/>
      <c r="I19" s="465">
        <v>157</v>
      </c>
      <c r="J19" s="465">
        <v>157</v>
      </c>
      <c r="K19" s="548">
        <v>117.4258064516129</v>
      </c>
      <c r="L19" s="548">
        <v>117.4258064516129</v>
      </c>
      <c r="M19" s="558">
        <v>1413</v>
      </c>
      <c r="N19" s="558">
        <v>1413</v>
      </c>
      <c r="O19" s="558">
        <v>1413</v>
      </c>
      <c r="P19" s="546">
        <v>1256</v>
      </c>
      <c r="Q19" s="547">
        <v>1256</v>
      </c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8.600000000000001">
      <c r="A20" s="15"/>
      <c r="B20" s="15"/>
      <c r="C20" s="15"/>
      <c r="D20" s="15"/>
      <c r="E20" s="15"/>
      <c r="F20" s="36">
        <v>7</v>
      </c>
      <c r="G20" s="114" t="s">
        <v>25</v>
      </c>
      <c r="H20" s="5"/>
      <c r="I20" s="435">
        <v>131</v>
      </c>
      <c r="J20" s="435">
        <v>131</v>
      </c>
      <c r="K20" s="548">
        <v>128.59200000000001</v>
      </c>
      <c r="L20" s="548">
        <v>128.59200000000001</v>
      </c>
      <c r="M20" s="558">
        <v>1409</v>
      </c>
      <c r="N20" s="558">
        <v>1409</v>
      </c>
      <c r="O20" s="558">
        <v>1409</v>
      </c>
      <c r="P20" s="546">
        <v>1372</v>
      </c>
      <c r="Q20" s="547">
        <v>1372</v>
      </c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8.600000000000001">
      <c r="A21" s="15"/>
      <c r="B21" s="15"/>
      <c r="C21" s="15"/>
      <c r="D21" s="15"/>
      <c r="E21" s="15"/>
      <c r="F21" s="36">
        <v>8</v>
      </c>
      <c r="G21" s="120" t="s">
        <v>43</v>
      </c>
      <c r="H21" s="14"/>
      <c r="I21" s="553">
        <v>92</v>
      </c>
      <c r="J21" s="553">
        <v>92</v>
      </c>
      <c r="K21" s="556">
        <v>124.66666666666667</v>
      </c>
      <c r="L21" s="556">
        <v>124.66666666666667</v>
      </c>
      <c r="M21" s="577">
        <v>1426</v>
      </c>
      <c r="N21" s="577">
        <v>1426</v>
      </c>
      <c r="O21" s="577">
        <v>1426</v>
      </c>
      <c r="P21" s="575">
        <v>1352</v>
      </c>
      <c r="Q21" s="576">
        <v>1352</v>
      </c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19.2" thickBot="1">
      <c r="A22" s="15"/>
      <c r="B22" s="15"/>
      <c r="C22" s="15"/>
      <c r="D22" s="15"/>
      <c r="E22" s="15"/>
      <c r="F22" s="36">
        <v>9</v>
      </c>
      <c r="G22" s="242" t="s">
        <v>59</v>
      </c>
      <c r="H22" s="243"/>
      <c r="I22" s="561">
        <v>0</v>
      </c>
      <c r="J22" s="562">
        <v>0</v>
      </c>
      <c r="K22" s="570">
        <v>0</v>
      </c>
      <c r="L22" s="571">
        <v>0</v>
      </c>
      <c r="M22" s="567">
        <v>1344</v>
      </c>
      <c r="N22" s="568">
        <v>1344</v>
      </c>
      <c r="O22" s="569">
        <v>1344</v>
      </c>
      <c r="P22" s="563">
        <v>0</v>
      </c>
      <c r="Q22" s="564">
        <v>0</v>
      </c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19.2" thickBot="1">
      <c r="A23" s="15"/>
      <c r="B23" s="15"/>
      <c r="C23" s="15"/>
      <c r="D23" s="15"/>
      <c r="E23" s="15"/>
      <c r="F23" s="36"/>
      <c r="G23" s="21"/>
      <c r="H23" s="21"/>
      <c r="I23" s="19"/>
      <c r="J23" s="23"/>
      <c r="K23" s="23"/>
      <c r="L23" s="23"/>
      <c r="M23" s="36"/>
      <c r="N23" s="23"/>
      <c r="O23" s="23"/>
      <c r="P23" s="87"/>
      <c r="Q23" s="19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9.8" thickTop="1" thickBot="1">
      <c r="A24" s="15"/>
      <c r="B24" s="15"/>
      <c r="C24" s="15"/>
      <c r="D24" s="15"/>
      <c r="E24" s="15"/>
      <c r="F24" s="24"/>
      <c r="G24" s="251" t="s">
        <v>7</v>
      </c>
      <c r="H24" s="252"/>
      <c r="I24" s="439" t="s">
        <v>18</v>
      </c>
      <c r="J24" s="440"/>
      <c r="K24" s="441" t="s">
        <v>66</v>
      </c>
      <c r="L24" s="442"/>
      <c r="M24" s="572" t="s">
        <v>70</v>
      </c>
      <c r="N24" s="573"/>
      <c r="O24" s="574"/>
      <c r="P24" s="565" t="s">
        <v>76</v>
      </c>
      <c r="Q24" s="566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8.600000000000001">
      <c r="A25" s="15"/>
      <c r="B25" s="15"/>
      <c r="C25" s="15"/>
      <c r="D25" s="15"/>
      <c r="E25" s="15"/>
      <c r="F25" s="36">
        <v>1</v>
      </c>
      <c r="G25" s="117" t="s">
        <v>63</v>
      </c>
      <c r="H25" s="119"/>
      <c r="I25" s="433">
        <v>284</v>
      </c>
      <c r="J25" s="434">
        <v>284</v>
      </c>
      <c r="K25" s="519">
        <v>108.97</v>
      </c>
      <c r="L25" s="520">
        <v>108.97</v>
      </c>
      <c r="M25" s="516">
        <v>1174</v>
      </c>
      <c r="N25" s="517">
        <v>1174</v>
      </c>
      <c r="O25" s="518">
        <v>1174</v>
      </c>
      <c r="P25" s="559">
        <v>1174</v>
      </c>
      <c r="Q25" s="560">
        <v>1174</v>
      </c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8.600000000000001">
      <c r="A26" s="15"/>
      <c r="B26" s="15"/>
      <c r="C26" s="15"/>
      <c r="D26" s="15"/>
      <c r="E26" s="15"/>
      <c r="F26" s="36">
        <v>2</v>
      </c>
      <c r="G26" s="114" t="s">
        <v>35</v>
      </c>
      <c r="H26" s="5"/>
      <c r="I26" s="435">
        <v>267</v>
      </c>
      <c r="J26" s="435">
        <v>267</v>
      </c>
      <c r="K26" s="548">
        <v>100.45555555555555</v>
      </c>
      <c r="L26" s="548">
        <v>100.45555555555555</v>
      </c>
      <c r="M26" s="558">
        <v>1061</v>
      </c>
      <c r="N26" s="558">
        <v>1061</v>
      </c>
      <c r="O26" s="558">
        <v>1061</v>
      </c>
      <c r="P26" s="551">
        <v>1061</v>
      </c>
      <c r="Q26" s="552">
        <v>1061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8.600000000000001">
      <c r="A27" s="15"/>
      <c r="B27" s="15"/>
      <c r="C27" s="15"/>
      <c r="D27" s="15"/>
      <c r="E27" s="15"/>
      <c r="F27" s="36">
        <v>3</v>
      </c>
      <c r="G27" s="114" t="s">
        <v>72</v>
      </c>
      <c r="H27" s="5"/>
      <c r="I27" s="435">
        <v>177</v>
      </c>
      <c r="J27" s="435">
        <v>177</v>
      </c>
      <c r="K27" s="548">
        <v>99.986363636363635</v>
      </c>
      <c r="L27" s="548">
        <v>99.986363636363635</v>
      </c>
      <c r="M27" s="558">
        <v>1100</v>
      </c>
      <c r="N27" s="558">
        <v>1100</v>
      </c>
      <c r="O27" s="558">
        <v>1100</v>
      </c>
      <c r="P27" s="551">
        <v>1100</v>
      </c>
      <c r="Q27" s="552">
        <v>1100</v>
      </c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8.600000000000001">
      <c r="A28" s="15"/>
      <c r="B28" s="15"/>
      <c r="C28" s="15"/>
      <c r="D28" s="15"/>
      <c r="E28" s="15"/>
      <c r="F28" s="36">
        <v>4</v>
      </c>
      <c r="G28" s="114" t="s">
        <v>44</v>
      </c>
      <c r="H28" s="5"/>
      <c r="I28" s="435">
        <v>171</v>
      </c>
      <c r="J28" s="435">
        <v>171</v>
      </c>
      <c r="K28" s="548">
        <v>114.16774193548387</v>
      </c>
      <c r="L28" s="548">
        <v>114.16774193548387</v>
      </c>
      <c r="M28" s="558">
        <v>1337</v>
      </c>
      <c r="N28" s="558">
        <v>1337</v>
      </c>
      <c r="O28" s="558">
        <v>1337</v>
      </c>
      <c r="P28" s="551">
        <v>1223</v>
      </c>
      <c r="Q28" s="552">
        <v>1223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8.600000000000001">
      <c r="A29" s="15"/>
      <c r="B29" s="15"/>
      <c r="C29" s="15"/>
      <c r="D29" s="15"/>
      <c r="E29" s="15"/>
      <c r="F29" s="36">
        <v>5</v>
      </c>
      <c r="G29" s="114" t="s">
        <v>37</v>
      </c>
      <c r="H29" s="5"/>
      <c r="I29" s="435">
        <v>162</v>
      </c>
      <c r="J29" s="435">
        <v>162</v>
      </c>
      <c r="K29" s="548">
        <v>103.89354838709677</v>
      </c>
      <c r="L29" s="548">
        <v>103.89354838709677</v>
      </c>
      <c r="M29" s="550">
        <v>1302</v>
      </c>
      <c r="N29" s="550">
        <v>1302</v>
      </c>
      <c r="O29" s="550">
        <v>1302</v>
      </c>
      <c r="P29" s="551">
        <v>1158</v>
      </c>
      <c r="Q29" s="552">
        <v>1158</v>
      </c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8.600000000000001">
      <c r="A30" s="15"/>
      <c r="B30" s="15"/>
      <c r="C30" s="15"/>
      <c r="D30" s="15"/>
      <c r="E30" s="15"/>
      <c r="F30" s="36">
        <v>6</v>
      </c>
      <c r="G30" s="120" t="s">
        <v>5</v>
      </c>
      <c r="H30" s="14"/>
      <c r="I30" s="553">
        <v>157</v>
      </c>
      <c r="J30" s="553">
        <v>157</v>
      </c>
      <c r="K30" s="556">
        <v>113.86129032258064</v>
      </c>
      <c r="L30" s="556">
        <v>113.86129032258064</v>
      </c>
      <c r="M30" s="557">
        <v>1405</v>
      </c>
      <c r="N30" s="557">
        <v>1405</v>
      </c>
      <c r="O30" s="557">
        <v>1405</v>
      </c>
      <c r="P30" s="554">
        <v>1240</v>
      </c>
      <c r="Q30" s="555">
        <v>1240</v>
      </c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8.600000000000001">
      <c r="A31" s="15"/>
      <c r="B31" s="15"/>
      <c r="C31" s="15"/>
      <c r="D31" s="15"/>
      <c r="E31" s="15"/>
      <c r="F31" s="36">
        <v>7</v>
      </c>
      <c r="G31" s="114" t="s">
        <v>38</v>
      </c>
      <c r="H31" s="5"/>
      <c r="I31" s="545">
        <v>145</v>
      </c>
      <c r="J31" s="545">
        <v>145</v>
      </c>
      <c r="K31" s="548">
        <v>94.648148148148152</v>
      </c>
      <c r="L31" s="548">
        <v>94.648148148148152</v>
      </c>
      <c r="M31" s="550">
        <v>1274</v>
      </c>
      <c r="N31" s="550">
        <v>1274</v>
      </c>
      <c r="O31" s="550">
        <v>1274</v>
      </c>
      <c r="P31" s="546">
        <v>1055</v>
      </c>
      <c r="Q31" s="547">
        <v>1055</v>
      </c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8.600000000000001">
      <c r="A32" s="15"/>
      <c r="B32" s="15"/>
      <c r="C32" s="15"/>
      <c r="D32" s="15"/>
      <c r="E32" s="15"/>
      <c r="F32" s="36">
        <v>8</v>
      </c>
      <c r="G32" s="114" t="s">
        <v>75</v>
      </c>
      <c r="H32" s="5"/>
      <c r="I32" s="425">
        <v>99</v>
      </c>
      <c r="J32" s="425">
        <v>99</v>
      </c>
      <c r="K32" s="549">
        <v>84.533333333333331</v>
      </c>
      <c r="L32" s="549">
        <v>84.533333333333331</v>
      </c>
      <c r="M32" s="550">
        <v>882</v>
      </c>
      <c r="N32" s="550">
        <v>882</v>
      </c>
      <c r="O32" s="550">
        <v>882</v>
      </c>
      <c r="P32" s="546">
        <v>882</v>
      </c>
      <c r="Q32" s="547">
        <v>882</v>
      </c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8.600000000000001">
      <c r="A33" s="15"/>
      <c r="B33" s="15"/>
      <c r="C33" s="15"/>
      <c r="D33" s="15"/>
      <c r="E33" s="15"/>
      <c r="F33" s="36">
        <v>9</v>
      </c>
      <c r="G33" s="121" t="s">
        <v>40</v>
      </c>
      <c r="H33" s="102"/>
      <c r="I33" s="427">
        <v>91</v>
      </c>
      <c r="J33" s="427">
        <v>91</v>
      </c>
      <c r="K33" s="534">
        <v>97.484210526315792</v>
      </c>
      <c r="L33" s="534">
        <v>97.484210526315792</v>
      </c>
      <c r="M33" s="536">
        <v>1242</v>
      </c>
      <c r="N33" s="536">
        <v>1242</v>
      </c>
      <c r="O33" s="536">
        <v>1242</v>
      </c>
      <c r="P33" s="530">
        <v>1079</v>
      </c>
      <c r="Q33" s="531">
        <v>1079</v>
      </c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8.600000000000001">
      <c r="A34" s="15"/>
      <c r="B34" s="15"/>
      <c r="C34" s="15"/>
      <c r="D34" s="15"/>
      <c r="E34" s="15"/>
      <c r="F34" s="36">
        <v>10</v>
      </c>
      <c r="G34" s="121" t="s">
        <v>48</v>
      </c>
      <c r="H34" s="102"/>
      <c r="I34" s="415">
        <v>50</v>
      </c>
      <c r="J34" s="539">
        <v>50</v>
      </c>
      <c r="K34" s="540">
        <v>101.93600000000001</v>
      </c>
      <c r="L34" s="541">
        <v>101.93600000000001</v>
      </c>
      <c r="M34" s="542">
        <v>1284</v>
      </c>
      <c r="N34" s="543">
        <v>1284</v>
      </c>
      <c r="O34" s="544">
        <v>1284</v>
      </c>
      <c r="P34" s="530">
        <v>1103</v>
      </c>
      <c r="Q34" s="531">
        <v>1103</v>
      </c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8.600000000000001">
      <c r="A35" s="15"/>
      <c r="B35" s="15"/>
      <c r="C35" s="15"/>
      <c r="D35" s="15"/>
      <c r="E35" s="15"/>
      <c r="F35" s="36">
        <v>11</v>
      </c>
      <c r="G35" s="214" t="s">
        <v>61</v>
      </c>
      <c r="H35" s="215"/>
      <c r="I35" s="535">
        <v>44</v>
      </c>
      <c r="J35" s="535">
        <v>44</v>
      </c>
      <c r="K35" s="537">
        <v>107.675</v>
      </c>
      <c r="L35" s="537">
        <v>107.675</v>
      </c>
      <c r="M35" s="538">
        <v>1337</v>
      </c>
      <c r="N35" s="538">
        <v>1337</v>
      </c>
      <c r="O35" s="538">
        <v>1337</v>
      </c>
      <c r="P35" s="530">
        <v>1124</v>
      </c>
      <c r="Q35" s="531">
        <v>1124</v>
      </c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8.600000000000001">
      <c r="A36" s="15"/>
      <c r="B36" s="15"/>
      <c r="C36" s="15"/>
      <c r="D36" s="15"/>
      <c r="E36" s="15"/>
      <c r="F36" s="36">
        <v>12</v>
      </c>
      <c r="G36" s="150" t="s">
        <v>39</v>
      </c>
      <c r="H36" s="254"/>
      <c r="I36" s="526">
        <v>31</v>
      </c>
      <c r="J36" s="527">
        <v>31</v>
      </c>
      <c r="K36" s="532">
        <v>106.4</v>
      </c>
      <c r="L36" s="533">
        <v>106.4</v>
      </c>
      <c r="M36" s="506">
        <v>1361</v>
      </c>
      <c r="N36" s="507">
        <v>1361</v>
      </c>
      <c r="O36" s="508">
        <v>1361</v>
      </c>
      <c r="P36" s="528">
        <v>1107</v>
      </c>
      <c r="Q36" s="529">
        <v>1107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8.600000000000001">
      <c r="A37" s="15"/>
      <c r="B37" s="15"/>
      <c r="C37" s="15"/>
      <c r="D37" s="15"/>
      <c r="E37" s="15"/>
      <c r="F37" s="36">
        <v>13</v>
      </c>
      <c r="G37" s="121" t="s">
        <v>3</v>
      </c>
      <c r="H37" s="102"/>
      <c r="I37" s="427">
        <v>14</v>
      </c>
      <c r="J37" s="427">
        <v>14</v>
      </c>
      <c r="K37" s="534">
        <v>105.02857142857142</v>
      </c>
      <c r="L37" s="534">
        <v>105.02857142857142</v>
      </c>
      <c r="M37" s="509">
        <v>1434</v>
      </c>
      <c r="N37" s="509">
        <v>1434</v>
      </c>
      <c r="O37" s="509">
        <v>1434</v>
      </c>
      <c r="P37" s="530">
        <v>1112</v>
      </c>
      <c r="Q37" s="531">
        <v>1112</v>
      </c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9.2" thickBot="1">
      <c r="A38" s="15"/>
      <c r="B38" s="15"/>
      <c r="C38" s="15"/>
      <c r="D38" s="15"/>
      <c r="E38" s="15"/>
      <c r="F38" s="36">
        <v>14</v>
      </c>
      <c r="G38" s="255" t="s">
        <v>41</v>
      </c>
      <c r="H38" s="256"/>
      <c r="I38" s="403">
        <v>0</v>
      </c>
      <c r="J38" s="403">
        <v>0</v>
      </c>
      <c r="K38" s="525">
        <v>0</v>
      </c>
      <c r="L38" s="525">
        <v>0</v>
      </c>
      <c r="M38" s="510">
        <v>1204</v>
      </c>
      <c r="N38" s="510">
        <v>1204</v>
      </c>
      <c r="O38" s="510">
        <v>1204</v>
      </c>
      <c r="P38" s="523">
        <v>0</v>
      </c>
      <c r="Q38" s="524">
        <v>0</v>
      </c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8.600000000000001">
      <c r="A39" s="15"/>
      <c r="B39" s="15"/>
      <c r="C39" s="15"/>
      <c r="D39" s="15"/>
      <c r="E39" s="15"/>
      <c r="F39" s="36"/>
      <c r="G39" s="59"/>
      <c r="H39" s="21"/>
      <c r="I39" s="389"/>
      <c r="J39" s="389"/>
      <c r="K39" s="505"/>
      <c r="L39" s="505"/>
      <c r="M39" s="511"/>
      <c r="N39" s="511"/>
      <c r="O39" s="511"/>
      <c r="P39" s="521"/>
      <c r="Q39" s="521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8.600000000000001">
      <c r="A40" s="15"/>
      <c r="B40" s="15"/>
      <c r="C40" s="15"/>
      <c r="D40" s="15"/>
      <c r="E40" s="15"/>
      <c r="F40" s="36"/>
      <c r="G40" s="59"/>
      <c r="H40" s="21"/>
      <c r="I40" s="389"/>
      <c r="J40" s="389"/>
      <c r="K40" s="505"/>
      <c r="L40" s="505"/>
      <c r="M40" s="511"/>
      <c r="N40" s="511"/>
      <c r="O40" s="511"/>
      <c r="P40" s="521"/>
      <c r="Q40" s="521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18.600000000000001">
      <c r="A41" s="15"/>
      <c r="B41" s="15"/>
      <c r="C41" s="15"/>
      <c r="D41" s="15"/>
      <c r="E41" s="15"/>
      <c r="F41" s="36"/>
      <c r="G41" s="59"/>
      <c r="H41" s="21"/>
      <c r="I41" s="389"/>
      <c r="J41" s="389"/>
      <c r="K41" s="505"/>
      <c r="L41" s="505"/>
      <c r="M41" s="511"/>
      <c r="N41" s="511"/>
      <c r="O41" s="511"/>
      <c r="P41" s="521"/>
      <c r="Q41" s="521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8.600000000000001">
      <c r="A42" s="15"/>
      <c r="B42" s="15"/>
      <c r="C42" s="15"/>
      <c r="D42" s="15"/>
      <c r="E42" s="15"/>
      <c r="F42" s="36"/>
      <c r="G42" s="59"/>
      <c r="H42" s="21"/>
      <c r="I42" s="390"/>
      <c r="J42" s="390"/>
      <c r="K42" s="505"/>
      <c r="L42" s="505"/>
      <c r="M42" s="511"/>
      <c r="N42" s="511"/>
      <c r="O42" s="511"/>
      <c r="P42" s="521"/>
      <c r="Q42" s="521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18.600000000000001">
      <c r="A43" s="15"/>
      <c r="B43" s="15"/>
      <c r="C43" s="15"/>
      <c r="D43" s="15"/>
      <c r="E43" s="15"/>
      <c r="F43" s="36"/>
      <c r="G43" s="59"/>
      <c r="H43" s="21"/>
      <c r="I43" s="389"/>
      <c r="J43" s="389"/>
      <c r="K43" s="505"/>
      <c r="L43" s="505"/>
      <c r="M43" s="511"/>
      <c r="N43" s="511"/>
      <c r="O43" s="511"/>
      <c r="P43" s="521"/>
      <c r="Q43" s="521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8.600000000000001">
      <c r="A44" s="15"/>
      <c r="B44" s="15"/>
      <c r="C44" s="15"/>
      <c r="D44" s="15"/>
      <c r="E44" s="15"/>
      <c r="F44" s="36"/>
      <c r="G44" s="59"/>
      <c r="H44" s="21"/>
      <c r="I44" s="389"/>
      <c r="J44" s="389"/>
      <c r="K44" s="505"/>
      <c r="L44" s="505"/>
      <c r="M44" s="512"/>
      <c r="N44" s="512"/>
      <c r="O44" s="512"/>
      <c r="P44" s="521"/>
      <c r="Q44" s="521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18.600000000000001">
      <c r="A45" s="15"/>
      <c r="B45" s="15"/>
      <c r="C45" s="15"/>
      <c r="D45" s="15"/>
      <c r="E45" s="15"/>
      <c r="F45" s="36"/>
      <c r="G45" s="59"/>
      <c r="H45" s="21"/>
      <c r="I45" s="389"/>
      <c r="J45" s="389"/>
      <c r="K45" s="505"/>
      <c r="L45" s="505"/>
      <c r="M45" s="512"/>
      <c r="N45" s="512"/>
      <c r="O45" s="512"/>
      <c r="P45" s="521"/>
      <c r="Q45" s="521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18.600000000000001">
      <c r="A46" s="15"/>
      <c r="B46" s="15"/>
      <c r="C46" s="15"/>
      <c r="D46" s="15"/>
      <c r="E46" s="15"/>
      <c r="F46" s="19"/>
      <c r="G46" s="59"/>
      <c r="H46" s="21"/>
      <c r="I46" s="390"/>
      <c r="J46" s="390"/>
      <c r="K46" s="505"/>
      <c r="L46" s="505"/>
      <c r="M46" s="512"/>
      <c r="N46" s="512"/>
      <c r="O46" s="512"/>
      <c r="P46" s="521"/>
      <c r="Q46" s="521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8.600000000000001">
      <c r="A47" s="15"/>
      <c r="B47" s="15"/>
      <c r="C47" s="15"/>
      <c r="D47" s="15"/>
      <c r="E47" s="15"/>
      <c r="F47" s="19"/>
      <c r="G47" s="21"/>
      <c r="H47" s="21"/>
      <c r="I47" s="88"/>
      <c r="J47" s="88"/>
      <c r="K47" s="88"/>
      <c r="L47" s="23"/>
      <c r="M47" s="89"/>
      <c r="N47" s="23"/>
      <c r="O47" s="23"/>
      <c r="P47" s="90"/>
      <c r="Q47" s="19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</sheetData>
  <mergeCells count="176"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S9" sqref="S9"/>
    </sheetView>
  </sheetViews>
  <sheetFormatPr defaultRowHeight="14.4"/>
  <cols>
    <col min="6" max="6" width="36.33203125" customWidth="1"/>
  </cols>
  <sheetData>
    <row r="1" spans="1:23" ht="19.8" thickTop="1" thickBot="1">
      <c r="A1" s="15"/>
      <c r="B1" s="15"/>
      <c r="C1" s="15"/>
      <c r="D1" s="15"/>
      <c r="E1" s="82"/>
      <c r="F1" s="149" t="s">
        <v>55</v>
      </c>
      <c r="G1" s="487" t="s">
        <v>12</v>
      </c>
      <c r="H1" s="488"/>
      <c r="I1" s="108"/>
      <c r="J1" s="489" t="s">
        <v>56</v>
      </c>
      <c r="K1" s="490"/>
      <c r="L1" s="490"/>
      <c r="M1" s="491"/>
      <c r="N1" s="487" t="s">
        <v>12</v>
      </c>
      <c r="O1" s="488"/>
      <c r="P1" s="15"/>
      <c r="Q1" s="15"/>
      <c r="R1" s="15"/>
      <c r="S1" s="15"/>
      <c r="T1" s="15"/>
      <c r="U1" s="15"/>
      <c r="V1" s="15"/>
      <c r="W1" s="15"/>
    </row>
    <row r="2" spans="1:23" ht="18.600000000000001">
      <c r="A2" s="15"/>
      <c r="B2" s="15"/>
      <c r="C2" s="15"/>
      <c r="D2" s="15"/>
      <c r="E2" s="36">
        <v>1</v>
      </c>
      <c r="F2" s="244" t="s">
        <v>30</v>
      </c>
      <c r="G2" s="643">
        <v>135.97407407407408</v>
      </c>
      <c r="H2" s="643">
        <v>135.97407407407408</v>
      </c>
      <c r="I2" s="198">
        <v>1</v>
      </c>
      <c r="J2" s="712" t="s">
        <v>26</v>
      </c>
      <c r="K2" s="713" t="s">
        <v>26</v>
      </c>
      <c r="L2" s="713" t="s">
        <v>26</v>
      </c>
      <c r="M2" s="714" t="s">
        <v>26</v>
      </c>
      <c r="N2" s="644">
        <v>136.51666666666668</v>
      </c>
      <c r="O2" s="645">
        <v>136.51666666666668</v>
      </c>
      <c r="P2" s="15"/>
      <c r="Q2" s="15"/>
      <c r="R2" s="15"/>
      <c r="S2" s="15"/>
      <c r="T2" s="15"/>
      <c r="U2" s="15"/>
      <c r="V2" s="15"/>
      <c r="W2" s="15"/>
    </row>
    <row r="3" spans="1:23" ht="18.600000000000001">
      <c r="A3" s="15"/>
      <c r="B3" s="15"/>
      <c r="C3" s="15"/>
      <c r="D3" s="15"/>
      <c r="E3" s="36">
        <v>2</v>
      </c>
      <c r="F3" s="245" t="s">
        <v>28</v>
      </c>
      <c r="G3" s="599">
        <v>130.73103448275862</v>
      </c>
      <c r="H3" s="599">
        <v>130.73103448275862</v>
      </c>
      <c r="I3" s="199">
        <v>2</v>
      </c>
      <c r="J3" s="616" t="s">
        <v>31</v>
      </c>
      <c r="K3" s="617" t="s">
        <v>31</v>
      </c>
      <c r="L3" s="617" t="s">
        <v>31</v>
      </c>
      <c r="M3" s="618" t="s">
        <v>31</v>
      </c>
      <c r="N3" s="641">
        <v>136.50624999999999</v>
      </c>
      <c r="O3" s="642">
        <v>136.50624999999999</v>
      </c>
      <c r="P3" s="15"/>
      <c r="Q3" s="15"/>
      <c r="R3" s="15"/>
      <c r="S3" s="15"/>
      <c r="T3" s="15"/>
      <c r="U3" s="15"/>
      <c r="V3" s="15"/>
      <c r="W3" s="15"/>
    </row>
    <row r="4" spans="1:23" ht="18.600000000000001">
      <c r="A4" s="15"/>
      <c r="B4" s="15"/>
      <c r="C4" s="15"/>
      <c r="D4" s="15"/>
      <c r="E4" s="36">
        <v>3</v>
      </c>
      <c r="F4" s="245" t="s">
        <v>25</v>
      </c>
      <c r="G4" s="599">
        <v>128.59200000000001</v>
      </c>
      <c r="H4" s="599">
        <v>128.59200000000001</v>
      </c>
      <c r="I4" s="199">
        <v>3</v>
      </c>
      <c r="J4" s="631" t="s">
        <v>57</v>
      </c>
      <c r="K4" s="632" t="s">
        <v>57</v>
      </c>
      <c r="L4" s="632" t="s">
        <v>57</v>
      </c>
      <c r="M4" s="633" t="s">
        <v>57</v>
      </c>
      <c r="N4" s="641">
        <v>135.29599999999999</v>
      </c>
      <c r="O4" s="642">
        <v>135.29599999999999</v>
      </c>
      <c r="P4" s="15"/>
      <c r="Q4" s="15"/>
      <c r="R4" s="15"/>
      <c r="S4" s="15"/>
      <c r="T4" s="15"/>
      <c r="U4" s="15"/>
      <c r="V4" s="15"/>
      <c r="W4" s="15"/>
    </row>
    <row r="5" spans="1:23" ht="18.600000000000001">
      <c r="A5" s="15"/>
      <c r="B5" s="15"/>
      <c r="C5" s="15"/>
      <c r="D5" s="15"/>
      <c r="E5" s="36">
        <v>4</v>
      </c>
      <c r="F5" s="245" t="s">
        <v>46</v>
      </c>
      <c r="G5" s="599">
        <v>127.5896551724138</v>
      </c>
      <c r="H5" s="599">
        <v>127.5896551724138</v>
      </c>
      <c r="I5" s="199">
        <v>4</v>
      </c>
      <c r="J5" s="631" t="s">
        <v>27</v>
      </c>
      <c r="K5" s="632" t="s">
        <v>27</v>
      </c>
      <c r="L5" s="632" t="s">
        <v>27</v>
      </c>
      <c r="M5" s="633" t="s">
        <v>27</v>
      </c>
      <c r="N5" s="641">
        <v>134.58387096774194</v>
      </c>
      <c r="O5" s="642">
        <v>134.58387096774194</v>
      </c>
      <c r="P5" s="15"/>
      <c r="Q5" s="15"/>
      <c r="R5" s="15"/>
      <c r="S5" s="15"/>
      <c r="T5" s="15"/>
      <c r="U5" s="15"/>
      <c r="V5" s="15"/>
      <c r="W5" s="15"/>
    </row>
    <row r="6" spans="1:23" ht="18.600000000000001">
      <c r="A6" s="15"/>
      <c r="B6" s="15"/>
      <c r="C6" s="15"/>
      <c r="D6" s="15"/>
      <c r="E6" s="36">
        <v>5</v>
      </c>
      <c r="F6" s="321" t="s">
        <v>43</v>
      </c>
      <c r="G6" s="622">
        <v>124.66666666666667</v>
      </c>
      <c r="H6" s="622">
        <v>124.66666666666667</v>
      </c>
      <c r="I6" s="199">
        <v>5</v>
      </c>
      <c r="J6" s="646" t="s">
        <v>45</v>
      </c>
      <c r="K6" s="647" t="s">
        <v>45</v>
      </c>
      <c r="L6" s="647" t="s">
        <v>45</v>
      </c>
      <c r="M6" s="648" t="s">
        <v>45</v>
      </c>
      <c r="N6" s="641">
        <v>132.19677419354838</v>
      </c>
      <c r="O6" s="642">
        <v>132.19677419354838</v>
      </c>
      <c r="P6" s="15"/>
      <c r="Q6" s="15"/>
      <c r="R6" s="15"/>
      <c r="S6" s="15"/>
      <c r="T6" s="15"/>
      <c r="U6" s="15"/>
      <c r="V6" s="15"/>
      <c r="W6" s="15"/>
    </row>
    <row r="7" spans="1:23" ht="18.600000000000001">
      <c r="A7" s="15"/>
      <c r="B7" s="15"/>
      <c r="C7" s="15"/>
      <c r="D7" s="15"/>
      <c r="E7" s="36">
        <v>6</v>
      </c>
      <c r="F7" s="246" t="s">
        <v>71</v>
      </c>
      <c r="G7" s="599">
        <v>119.8037037037037</v>
      </c>
      <c r="H7" s="599">
        <v>119.8037037037037</v>
      </c>
      <c r="I7" s="199">
        <v>6</v>
      </c>
      <c r="J7" s="631" t="s">
        <v>62</v>
      </c>
      <c r="K7" s="632" t="s">
        <v>62</v>
      </c>
      <c r="L7" s="632" t="s">
        <v>62</v>
      </c>
      <c r="M7" s="633" t="s">
        <v>62</v>
      </c>
      <c r="N7" s="641">
        <v>128.68</v>
      </c>
      <c r="O7" s="642">
        <v>128.68</v>
      </c>
      <c r="P7" s="15"/>
      <c r="Q7" s="15"/>
      <c r="R7" s="15"/>
      <c r="S7" s="15"/>
      <c r="T7" s="15"/>
      <c r="U7" s="15"/>
      <c r="V7" s="15"/>
      <c r="W7" s="15"/>
    </row>
    <row r="8" spans="1:23" ht="18.600000000000001">
      <c r="A8" s="15"/>
      <c r="B8" s="15"/>
      <c r="C8" s="15"/>
      <c r="D8" s="15"/>
      <c r="E8" s="36">
        <v>7</v>
      </c>
      <c r="F8" s="245" t="s">
        <v>36</v>
      </c>
      <c r="G8" s="599">
        <v>114.16774193548387</v>
      </c>
      <c r="H8" s="599">
        <v>114.16774193548387</v>
      </c>
      <c r="I8" s="199">
        <v>7</v>
      </c>
      <c r="J8" s="631" t="s">
        <v>13</v>
      </c>
      <c r="K8" s="632" t="s">
        <v>13</v>
      </c>
      <c r="L8" s="632" t="s">
        <v>13</v>
      </c>
      <c r="M8" s="633" t="s">
        <v>13</v>
      </c>
      <c r="N8" s="641">
        <v>123.87931034482759</v>
      </c>
      <c r="O8" s="642">
        <v>123.87931034482759</v>
      </c>
      <c r="P8" s="15"/>
      <c r="Q8" s="15"/>
      <c r="R8" s="15"/>
      <c r="S8" s="15"/>
      <c r="T8" s="15"/>
      <c r="U8" s="15"/>
      <c r="V8" s="15"/>
      <c r="W8" s="15"/>
    </row>
    <row r="9" spans="1:23" ht="18.600000000000001">
      <c r="A9" s="15"/>
      <c r="B9" s="15"/>
      <c r="C9" s="15"/>
      <c r="D9" s="15"/>
      <c r="E9" s="36">
        <v>8</v>
      </c>
      <c r="F9" s="245" t="s">
        <v>63</v>
      </c>
      <c r="G9" s="599">
        <v>108.97</v>
      </c>
      <c r="H9" s="599">
        <v>108.97</v>
      </c>
      <c r="I9" s="199">
        <v>8</v>
      </c>
      <c r="J9" s="638" t="s">
        <v>33</v>
      </c>
      <c r="K9" s="639" t="s">
        <v>33</v>
      </c>
      <c r="L9" s="639" t="s">
        <v>33</v>
      </c>
      <c r="M9" s="640" t="s">
        <v>33</v>
      </c>
      <c r="N9" s="635">
        <v>120.42758620689655</v>
      </c>
      <c r="O9" s="636">
        <v>120.42758620689655</v>
      </c>
      <c r="P9" s="15"/>
      <c r="Q9" s="15"/>
      <c r="R9" s="15"/>
      <c r="S9" s="15"/>
      <c r="T9" s="15"/>
      <c r="U9" s="15"/>
      <c r="V9" s="15"/>
      <c r="W9" s="15"/>
    </row>
    <row r="10" spans="1:23" ht="18.600000000000001">
      <c r="A10" s="15"/>
      <c r="B10" s="15"/>
      <c r="C10" s="15"/>
      <c r="D10" s="15"/>
      <c r="E10" s="36">
        <v>9</v>
      </c>
      <c r="F10" s="321" t="s">
        <v>39</v>
      </c>
      <c r="G10" s="599">
        <v>106.4</v>
      </c>
      <c r="H10" s="599">
        <v>106.4</v>
      </c>
      <c r="I10" s="199">
        <v>9</v>
      </c>
      <c r="J10" s="631" t="s">
        <v>32</v>
      </c>
      <c r="K10" s="632" t="s">
        <v>32</v>
      </c>
      <c r="L10" s="632" t="s">
        <v>32</v>
      </c>
      <c r="M10" s="633" t="s">
        <v>32</v>
      </c>
      <c r="N10" s="637">
        <v>117.4258064516129</v>
      </c>
      <c r="O10" s="600">
        <v>117.4258064516129</v>
      </c>
      <c r="P10" s="15"/>
      <c r="Q10" s="15"/>
      <c r="R10" s="15"/>
      <c r="S10" s="15"/>
      <c r="T10" s="15"/>
      <c r="U10" s="15"/>
      <c r="V10" s="15"/>
      <c r="W10" s="15"/>
    </row>
    <row r="11" spans="1:23" ht="18.600000000000001">
      <c r="A11" s="15"/>
      <c r="B11" s="15"/>
      <c r="C11" s="15"/>
      <c r="D11" s="15"/>
      <c r="E11" s="36">
        <v>10</v>
      </c>
      <c r="F11" s="245" t="s">
        <v>37</v>
      </c>
      <c r="G11" s="634">
        <v>103.89354838709677</v>
      </c>
      <c r="H11" s="634">
        <v>103.89354838709677</v>
      </c>
      <c r="I11" s="199">
        <v>10</v>
      </c>
      <c r="J11" s="631" t="s">
        <v>2</v>
      </c>
      <c r="K11" s="632" t="s">
        <v>2</v>
      </c>
      <c r="L11" s="632" t="s">
        <v>2</v>
      </c>
      <c r="M11" s="633" t="s">
        <v>2</v>
      </c>
      <c r="N11" s="623">
        <v>113.86129032258064</v>
      </c>
      <c r="O11" s="624">
        <v>113.86129032258064</v>
      </c>
      <c r="P11" s="15"/>
      <c r="Q11" s="15"/>
      <c r="R11" s="15"/>
      <c r="S11" s="15"/>
      <c r="T11" s="15"/>
      <c r="U11" s="15"/>
      <c r="V11" s="15"/>
      <c r="W11" s="15"/>
    </row>
    <row r="12" spans="1:23" ht="18.600000000000001">
      <c r="A12" s="15"/>
      <c r="B12" s="15"/>
      <c r="C12" s="15"/>
      <c r="D12" s="15"/>
      <c r="E12" s="36">
        <v>11</v>
      </c>
      <c r="F12" s="245" t="s">
        <v>48</v>
      </c>
      <c r="G12" s="625">
        <v>101.93600000000001</v>
      </c>
      <c r="H12" s="625">
        <v>101.93600000000001</v>
      </c>
      <c r="I12" s="199">
        <v>11</v>
      </c>
      <c r="J12" s="626" t="s">
        <v>61</v>
      </c>
      <c r="K12" s="627" t="s">
        <v>61</v>
      </c>
      <c r="L12" s="627" t="s">
        <v>61</v>
      </c>
      <c r="M12" s="628" t="s">
        <v>61</v>
      </c>
      <c r="N12" s="629">
        <v>107.675</v>
      </c>
      <c r="O12" s="630">
        <v>107.675</v>
      </c>
      <c r="P12" s="15"/>
      <c r="Q12" s="15"/>
      <c r="R12" s="15"/>
      <c r="S12" s="15"/>
      <c r="T12" s="15"/>
      <c r="U12" s="15"/>
      <c r="V12" s="15"/>
      <c r="W12" s="15"/>
    </row>
    <row r="13" spans="1:23" ht="18.600000000000001">
      <c r="A13" s="15"/>
      <c r="B13" s="15"/>
      <c r="C13" s="15"/>
      <c r="D13" s="15"/>
      <c r="E13" s="36">
        <v>12</v>
      </c>
      <c r="F13" s="247" t="s">
        <v>35</v>
      </c>
      <c r="G13" s="622">
        <v>100.45555555555555</v>
      </c>
      <c r="H13" s="622">
        <v>100.45555555555555</v>
      </c>
      <c r="I13" s="199">
        <v>12</v>
      </c>
      <c r="J13" s="616" t="s">
        <v>3</v>
      </c>
      <c r="K13" s="617" t="s">
        <v>3</v>
      </c>
      <c r="L13" s="617" t="s">
        <v>3</v>
      </c>
      <c r="M13" s="618" t="s">
        <v>3</v>
      </c>
      <c r="N13" s="612">
        <v>105.02857142857142</v>
      </c>
      <c r="O13" s="613">
        <v>105.02857142857142</v>
      </c>
      <c r="P13" s="15"/>
      <c r="Q13" s="15"/>
      <c r="R13" s="15"/>
      <c r="S13" s="15"/>
      <c r="T13" s="15"/>
      <c r="U13" s="15"/>
      <c r="V13" s="15"/>
      <c r="W13" s="15"/>
    </row>
    <row r="14" spans="1:23" ht="18.600000000000001">
      <c r="A14" s="15"/>
      <c r="B14" s="15"/>
      <c r="C14" s="15"/>
      <c r="D14" s="15"/>
      <c r="E14" s="36">
        <v>13</v>
      </c>
      <c r="F14" s="321" t="s">
        <v>72</v>
      </c>
      <c r="G14" s="599">
        <v>99.986363636363635</v>
      </c>
      <c r="H14" s="599">
        <v>99.986363636363635</v>
      </c>
      <c r="I14" s="199">
        <v>13</v>
      </c>
      <c r="J14" s="619" t="s">
        <v>40</v>
      </c>
      <c r="K14" s="620" t="s">
        <v>40</v>
      </c>
      <c r="L14" s="620" t="s">
        <v>40</v>
      </c>
      <c r="M14" s="621" t="s">
        <v>40</v>
      </c>
      <c r="N14" s="614">
        <v>97.484210526315792</v>
      </c>
      <c r="O14" s="615">
        <v>97.484210526315792</v>
      </c>
      <c r="P14" s="15"/>
      <c r="Q14" s="15"/>
      <c r="R14" s="15"/>
      <c r="S14" s="15"/>
      <c r="T14" s="15"/>
      <c r="U14" s="15"/>
      <c r="V14" s="15"/>
      <c r="W14" s="15"/>
    </row>
    <row r="15" spans="1:23" ht="18.600000000000001">
      <c r="A15" s="15"/>
      <c r="B15" s="15"/>
      <c r="C15" s="15"/>
      <c r="D15" s="15"/>
      <c r="E15" s="36">
        <v>14</v>
      </c>
      <c r="F15" s="322" t="s">
        <v>75</v>
      </c>
      <c r="G15" s="599">
        <v>84.533333333333331</v>
      </c>
      <c r="H15" s="599">
        <v>84.533333333333331</v>
      </c>
      <c r="I15" s="200">
        <v>14</v>
      </c>
      <c r="J15" s="603" t="s">
        <v>47</v>
      </c>
      <c r="K15" s="603" t="s">
        <v>47</v>
      </c>
      <c r="L15" s="603" t="s">
        <v>47</v>
      </c>
      <c r="M15" s="603" t="s">
        <v>47</v>
      </c>
      <c r="N15" s="599">
        <v>94.648148148148152</v>
      </c>
      <c r="O15" s="600">
        <v>94.648148148148152</v>
      </c>
      <c r="P15" s="15"/>
      <c r="Q15" s="15"/>
      <c r="R15" s="15"/>
      <c r="S15" s="15"/>
      <c r="T15" s="15"/>
      <c r="U15" s="15"/>
      <c r="V15" s="15"/>
      <c r="W15" s="15"/>
    </row>
    <row r="16" spans="1:23" ht="18.600000000000001">
      <c r="A16" s="15"/>
      <c r="B16" s="15"/>
      <c r="C16" s="15"/>
      <c r="D16" s="15"/>
      <c r="E16" s="36"/>
      <c r="F16" s="606"/>
      <c r="G16" s="607"/>
      <c r="H16" s="607"/>
      <c r="I16" s="200">
        <v>15</v>
      </c>
      <c r="J16" s="604" t="s">
        <v>41</v>
      </c>
      <c r="K16" s="605" t="e">
        <v>#DIV/0!</v>
      </c>
      <c r="L16" s="604" t="s">
        <v>41</v>
      </c>
      <c r="M16" s="605" t="e">
        <v>#DIV/0!</v>
      </c>
      <c r="N16" s="599">
        <v>0</v>
      </c>
      <c r="O16" s="600" t="e">
        <v>#DIV/0!</v>
      </c>
      <c r="P16" s="15"/>
      <c r="Q16" s="15"/>
      <c r="R16" s="15"/>
      <c r="S16" s="15"/>
      <c r="T16" s="15"/>
      <c r="U16" s="15"/>
      <c r="V16" s="15"/>
      <c r="W16" s="15"/>
    </row>
    <row r="17" spans="1:23" ht="18.600000000000001">
      <c r="A17" s="15"/>
      <c r="B17" s="15"/>
      <c r="C17" s="15"/>
      <c r="D17" s="15"/>
      <c r="E17" s="36"/>
      <c r="F17" s="608" t="s">
        <v>77</v>
      </c>
      <c r="G17" s="609"/>
      <c r="H17" s="609"/>
      <c r="I17" s="200">
        <v>16</v>
      </c>
      <c r="J17" s="323" t="s">
        <v>58</v>
      </c>
      <c r="K17" s="324"/>
      <c r="L17" s="325"/>
      <c r="M17" s="326"/>
      <c r="N17" s="599">
        <v>0</v>
      </c>
      <c r="O17" s="600" t="e">
        <v>#DIV/0!</v>
      </c>
      <c r="P17" s="15"/>
      <c r="Q17" s="15"/>
      <c r="R17" s="15"/>
      <c r="S17" s="15"/>
      <c r="T17" s="15"/>
      <c r="U17" s="15"/>
      <c r="V17" s="15"/>
      <c r="W17" s="15"/>
    </row>
    <row r="18" spans="1:23" ht="19.2" thickBot="1">
      <c r="A18" s="15"/>
      <c r="B18" s="15"/>
      <c r="C18" s="15"/>
      <c r="D18" s="15"/>
      <c r="E18" s="36"/>
      <c r="F18" s="610" t="s">
        <v>78</v>
      </c>
      <c r="G18" s="611"/>
      <c r="H18" s="611"/>
      <c r="I18" s="201">
        <v>17</v>
      </c>
      <c r="J18" s="327" t="s">
        <v>59</v>
      </c>
      <c r="K18" s="328"/>
      <c r="L18" s="329"/>
      <c r="M18" s="330"/>
      <c r="N18" s="601">
        <v>0</v>
      </c>
      <c r="O18" s="602" t="e">
        <v>#DIV/0!</v>
      </c>
      <c r="P18" s="15"/>
      <c r="Q18" s="15"/>
      <c r="R18" s="15"/>
      <c r="S18" s="15"/>
      <c r="T18" s="15"/>
      <c r="U18" s="15"/>
      <c r="V18" s="15"/>
      <c r="W18" s="15"/>
    </row>
    <row r="19" spans="1:23" ht="18.600000000000001">
      <c r="A19" s="15"/>
      <c r="B19" s="15"/>
      <c r="C19" s="15"/>
      <c r="D19" s="15"/>
      <c r="E19" s="36"/>
      <c r="F19" s="59"/>
      <c r="G19" s="389"/>
      <c r="H19" s="389"/>
      <c r="I19" s="23"/>
      <c r="J19" s="23"/>
      <c r="K19" s="594"/>
      <c r="L19" s="594"/>
      <c r="M19" s="23"/>
      <c r="N19" s="391"/>
      <c r="O19" s="391"/>
      <c r="P19" s="15"/>
      <c r="Q19" s="15"/>
      <c r="R19" s="15"/>
      <c r="S19" s="15"/>
      <c r="T19" s="15"/>
      <c r="U19" s="15"/>
      <c r="V19" s="15"/>
      <c r="W19" s="15"/>
    </row>
    <row r="20" spans="1:23" ht="18.600000000000001">
      <c r="A20" s="15"/>
      <c r="B20" s="15"/>
      <c r="C20" s="15"/>
      <c r="D20" s="15"/>
      <c r="E20" s="36"/>
      <c r="F20" s="59"/>
      <c r="G20" s="389"/>
      <c r="H20" s="389"/>
      <c r="I20" s="23"/>
      <c r="J20" s="23"/>
      <c r="K20" s="594"/>
      <c r="L20" s="594"/>
      <c r="M20" s="23"/>
      <c r="N20" s="391"/>
      <c r="O20" s="391"/>
      <c r="P20" s="15"/>
      <c r="Q20" s="15"/>
      <c r="R20" s="15"/>
      <c r="S20" s="15"/>
      <c r="T20" s="15"/>
      <c r="U20" s="15"/>
      <c r="V20" s="15"/>
      <c r="W20" s="15"/>
    </row>
    <row r="21" spans="1:23" ht="18.600000000000001">
      <c r="A21" s="15"/>
      <c r="B21" s="15"/>
      <c r="C21" s="15"/>
      <c r="D21" s="15"/>
      <c r="E21" s="36"/>
      <c r="F21" s="59"/>
      <c r="G21" s="598"/>
      <c r="H21" s="598"/>
      <c r="I21" s="23"/>
      <c r="J21" s="23"/>
      <c r="K21" s="594"/>
      <c r="L21" s="594"/>
      <c r="M21" s="23"/>
      <c r="N21" s="391"/>
      <c r="O21" s="391"/>
      <c r="P21" s="15"/>
      <c r="Q21" s="15"/>
      <c r="R21" s="15"/>
      <c r="S21" s="15"/>
      <c r="T21" s="15"/>
      <c r="U21" s="15"/>
      <c r="V21" s="15"/>
      <c r="W21" s="15"/>
    </row>
    <row r="22" spans="1:23" ht="18.600000000000001">
      <c r="A22" s="15"/>
      <c r="B22" s="15"/>
      <c r="C22" s="15"/>
      <c r="D22" s="15"/>
      <c r="E22" s="36"/>
      <c r="F22" s="21"/>
      <c r="G22" s="19"/>
      <c r="H22" s="23"/>
      <c r="I22" s="23"/>
      <c r="J22" s="23"/>
      <c r="K22" s="36"/>
      <c r="L22" s="23"/>
      <c r="M22" s="23"/>
      <c r="N22" s="87"/>
      <c r="O22" s="19"/>
      <c r="P22" s="15"/>
      <c r="Q22" s="15"/>
      <c r="R22" s="15"/>
      <c r="S22" s="15"/>
      <c r="T22" s="15"/>
      <c r="U22" s="15"/>
      <c r="V22" s="15"/>
      <c r="W22" s="15"/>
    </row>
    <row r="23" spans="1:23" ht="18.600000000000001">
      <c r="A23" s="15"/>
      <c r="B23" s="15"/>
      <c r="C23" s="15"/>
      <c r="D23" s="15"/>
      <c r="E23" s="24"/>
      <c r="F23" s="61"/>
      <c r="G23" s="595"/>
      <c r="H23" s="595"/>
      <c r="I23" s="23"/>
      <c r="J23" s="596"/>
      <c r="K23" s="596"/>
      <c r="L23" s="596"/>
      <c r="M23" s="596"/>
      <c r="N23" s="597"/>
      <c r="O23" s="597"/>
      <c r="P23" s="15"/>
      <c r="Q23" s="15"/>
      <c r="R23" s="15"/>
      <c r="S23" s="15"/>
      <c r="T23" s="15"/>
      <c r="U23" s="15"/>
      <c r="V23" s="15"/>
      <c r="W23" s="15"/>
    </row>
    <row r="24" spans="1:23" ht="18.600000000000001">
      <c r="A24" s="15"/>
      <c r="B24" s="15"/>
      <c r="C24" s="15"/>
      <c r="D24" s="15"/>
      <c r="E24" s="36"/>
      <c r="F24" s="59"/>
      <c r="G24" s="389"/>
      <c r="H24" s="389"/>
      <c r="I24" s="23"/>
      <c r="J24" s="23"/>
      <c r="K24" s="594"/>
      <c r="L24" s="594"/>
      <c r="M24" s="23"/>
      <c r="N24" s="391"/>
      <c r="O24" s="391"/>
      <c r="P24" s="15"/>
      <c r="Q24" s="15"/>
      <c r="R24" s="15"/>
      <c r="S24" s="15"/>
      <c r="T24" s="15"/>
      <c r="U24" s="15"/>
      <c r="V24" s="15"/>
      <c r="W24" s="15"/>
    </row>
    <row r="25" spans="1:23" ht="18.600000000000001">
      <c r="A25" s="15"/>
      <c r="B25" s="15"/>
      <c r="C25" s="15"/>
      <c r="D25" s="15"/>
      <c r="E25" s="36"/>
      <c r="F25" s="59"/>
      <c r="G25" s="389"/>
      <c r="H25" s="389"/>
      <c r="I25" s="23"/>
      <c r="J25" s="23"/>
      <c r="K25" s="594"/>
      <c r="L25" s="594"/>
      <c r="M25" s="23"/>
      <c r="N25" s="391"/>
      <c r="O25" s="391"/>
      <c r="P25" s="15"/>
      <c r="Q25" s="15"/>
      <c r="R25" s="15"/>
      <c r="S25" s="15"/>
      <c r="T25" s="15"/>
      <c r="U25" s="15"/>
      <c r="V25" s="15"/>
      <c r="W25" s="15"/>
    </row>
    <row r="26" spans="1:23" ht="18.600000000000001">
      <c r="A26" s="15"/>
      <c r="B26" s="15"/>
      <c r="C26" s="15"/>
      <c r="D26" s="15"/>
      <c r="E26" s="36"/>
      <c r="F26" s="59"/>
      <c r="G26" s="389"/>
      <c r="H26" s="389"/>
      <c r="I26" s="23"/>
      <c r="J26" s="23"/>
      <c r="K26" s="594"/>
      <c r="L26" s="594"/>
      <c r="M26" s="23"/>
      <c r="N26" s="391"/>
      <c r="O26" s="391"/>
      <c r="P26" s="15"/>
      <c r="Q26" s="15"/>
      <c r="R26" s="15"/>
      <c r="S26" s="15"/>
      <c r="T26" s="15"/>
      <c r="U26" s="15"/>
      <c r="V26" s="15"/>
      <c r="W26" s="15"/>
    </row>
    <row r="27" spans="1:23" ht="18.600000000000001">
      <c r="A27" s="15"/>
      <c r="B27" s="15"/>
      <c r="C27" s="15"/>
      <c r="D27" s="15"/>
      <c r="E27" s="36"/>
      <c r="F27" s="59"/>
      <c r="G27" s="389"/>
      <c r="H27" s="389"/>
      <c r="I27" s="23"/>
      <c r="J27" s="23"/>
      <c r="K27" s="594"/>
      <c r="L27" s="594"/>
      <c r="M27" s="23"/>
      <c r="N27" s="391"/>
      <c r="O27" s="391"/>
      <c r="P27" s="15"/>
      <c r="Q27" s="15"/>
      <c r="R27" s="15"/>
      <c r="S27" s="15"/>
      <c r="T27" s="15"/>
      <c r="U27" s="15"/>
      <c r="V27" s="15"/>
      <c r="W27" s="15"/>
    </row>
    <row r="28" spans="1:23" ht="18.600000000000001">
      <c r="A28" s="15"/>
      <c r="B28" s="15"/>
      <c r="C28" s="15"/>
      <c r="D28" s="15"/>
      <c r="E28" s="36"/>
      <c r="F28" s="59"/>
      <c r="G28" s="389"/>
      <c r="H28" s="389"/>
      <c r="I28" s="23"/>
      <c r="J28" s="23"/>
      <c r="K28" s="593"/>
      <c r="L28" s="593"/>
      <c r="M28" s="23"/>
      <c r="N28" s="391"/>
      <c r="O28" s="391"/>
      <c r="P28" s="15"/>
      <c r="Q28" s="15"/>
      <c r="R28" s="15"/>
      <c r="S28" s="15"/>
      <c r="T28" s="15"/>
      <c r="U28" s="15"/>
      <c r="V28" s="15"/>
      <c r="W28" s="15"/>
    </row>
    <row r="29" spans="1:23" ht="18.600000000000001">
      <c r="A29" s="15"/>
      <c r="B29" s="15"/>
      <c r="C29" s="15"/>
      <c r="D29" s="15"/>
      <c r="E29" s="36"/>
      <c r="F29" s="59"/>
      <c r="G29" s="389"/>
      <c r="H29" s="389"/>
      <c r="I29" s="23"/>
      <c r="J29" s="23"/>
      <c r="K29" s="593"/>
      <c r="L29" s="593"/>
      <c r="M29" s="23"/>
      <c r="N29" s="391"/>
      <c r="O29" s="391"/>
      <c r="P29" s="15"/>
      <c r="Q29" s="15"/>
      <c r="R29" s="15"/>
      <c r="S29" s="15"/>
      <c r="T29" s="15"/>
      <c r="U29" s="15"/>
      <c r="V29" s="15"/>
      <c r="W29" s="15"/>
    </row>
    <row r="30" spans="1:23" ht="18.600000000000001">
      <c r="A30" s="15"/>
      <c r="B30" s="15"/>
      <c r="C30" s="15"/>
      <c r="D30" s="15"/>
      <c r="E30" s="36"/>
      <c r="F30" s="59"/>
      <c r="G30" s="389"/>
      <c r="H30" s="389"/>
      <c r="I30" s="23"/>
      <c r="J30" s="23"/>
      <c r="K30" s="593"/>
      <c r="L30" s="593"/>
      <c r="M30" s="23"/>
      <c r="N30" s="391"/>
      <c r="O30" s="391"/>
      <c r="P30" s="15"/>
      <c r="Q30" s="15"/>
      <c r="R30" s="15"/>
      <c r="S30" s="15"/>
      <c r="T30" s="15"/>
      <c r="U30" s="15"/>
      <c r="V30" s="15"/>
      <c r="W30" s="15"/>
    </row>
    <row r="31" spans="1:23" ht="18.600000000000001">
      <c r="A31" s="15"/>
      <c r="B31" s="15"/>
      <c r="C31" s="15"/>
      <c r="D31" s="15"/>
      <c r="E31" s="36"/>
      <c r="F31" s="59"/>
      <c r="G31" s="390"/>
      <c r="H31" s="390"/>
      <c r="I31" s="24"/>
      <c r="J31" s="24"/>
      <c r="K31" s="593"/>
      <c r="L31" s="593"/>
      <c r="M31" s="24"/>
      <c r="N31" s="391"/>
      <c r="O31" s="391"/>
      <c r="P31" s="15"/>
      <c r="Q31" s="15"/>
      <c r="R31" s="15"/>
      <c r="S31" s="15"/>
      <c r="T31" s="15"/>
      <c r="U31" s="15"/>
      <c r="V31" s="15"/>
      <c r="W31" s="15"/>
    </row>
    <row r="32" spans="1:2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spans="1:2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spans="1:2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1:2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spans="1:2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spans="1:2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spans="1:2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</sheetData>
  <mergeCells count="88">
    <mergeCell ref="G3:H3"/>
    <mergeCell ref="N3:O3"/>
    <mergeCell ref="G4:H4"/>
    <mergeCell ref="N4:O4"/>
    <mergeCell ref="J3:M3"/>
    <mergeCell ref="J4:M4"/>
    <mergeCell ref="N5:O5"/>
    <mergeCell ref="G6:H6"/>
    <mergeCell ref="N6:O6"/>
    <mergeCell ref="J5:M5"/>
    <mergeCell ref="J6:M6"/>
    <mergeCell ref="G5:H5"/>
    <mergeCell ref="G1:H1"/>
    <mergeCell ref="J1:M1"/>
    <mergeCell ref="N1:O1"/>
    <mergeCell ref="G2:H2"/>
    <mergeCell ref="N2:O2"/>
    <mergeCell ref="J2:M2"/>
    <mergeCell ref="N7:O7"/>
    <mergeCell ref="G8:H8"/>
    <mergeCell ref="N8:O8"/>
    <mergeCell ref="J7:M7"/>
    <mergeCell ref="J8:M8"/>
    <mergeCell ref="G7:H7"/>
    <mergeCell ref="N9:O9"/>
    <mergeCell ref="G10:H10"/>
    <mergeCell ref="N10:O10"/>
    <mergeCell ref="J9:M9"/>
    <mergeCell ref="J10:M10"/>
    <mergeCell ref="G9:H9"/>
    <mergeCell ref="N11:O11"/>
    <mergeCell ref="G12:H12"/>
    <mergeCell ref="J12:M12"/>
    <mergeCell ref="N12:O12"/>
    <mergeCell ref="J11:M11"/>
    <mergeCell ref="G11:H11"/>
    <mergeCell ref="N13:O13"/>
    <mergeCell ref="G14:H14"/>
    <mergeCell ref="N14:O14"/>
    <mergeCell ref="J13:M13"/>
    <mergeCell ref="J14:M14"/>
    <mergeCell ref="G13:H13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K19:L19"/>
    <mergeCell ref="N19:O19"/>
    <mergeCell ref="G20:H20"/>
    <mergeCell ref="K20:L20"/>
    <mergeCell ref="N20:O20"/>
    <mergeCell ref="G19:H19"/>
    <mergeCell ref="K21:L21"/>
    <mergeCell ref="N21:O21"/>
    <mergeCell ref="G23:H23"/>
    <mergeCell ref="J23:M23"/>
    <mergeCell ref="N23:O23"/>
    <mergeCell ref="G21:H21"/>
    <mergeCell ref="K24:L24"/>
    <mergeCell ref="N24:O24"/>
    <mergeCell ref="G25:H25"/>
    <mergeCell ref="K25:L25"/>
    <mergeCell ref="N25:O25"/>
    <mergeCell ref="G24:H24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0"/>
  <sheetViews>
    <sheetView workbookViewId="0">
      <selection activeCell="X27" sqref="X27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5"/>
      <c r="B1" s="35"/>
      <c r="C1" s="35"/>
      <c r="D1" s="35"/>
      <c r="E1" s="35"/>
      <c r="F1" s="650" t="s">
        <v>1</v>
      </c>
      <c r="G1" s="650"/>
      <c r="H1" s="35"/>
      <c r="I1" s="35"/>
      <c r="J1" s="35"/>
      <c r="K1" s="35"/>
      <c r="L1" s="37"/>
      <c r="M1" s="38"/>
      <c r="N1" s="39"/>
      <c r="O1" s="38"/>
      <c r="P1" s="38"/>
      <c r="Q1" s="35"/>
      <c r="R1" s="35"/>
      <c r="S1" s="35"/>
      <c r="T1" s="653" t="s">
        <v>14</v>
      </c>
      <c r="U1" s="654"/>
      <c r="V1" s="655"/>
      <c r="W1" s="377" t="s">
        <v>15</v>
      </c>
      <c r="X1" s="40"/>
      <c r="Y1" s="40"/>
      <c r="Z1" s="41"/>
      <c r="AA1" s="15"/>
      <c r="AB1" s="15"/>
      <c r="AC1" s="15"/>
      <c r="AD1" s="15"/>
      <c r="AE1" s="15"/>
    </row>
    <row r="2" spans="1:31" ht="19.2" thickBot="1">
      <c r="A2" s="376"/>
      <c r="B2" s="366" t="s">
        <v>60</v>
      </c>
      <c r="C2" s="378"/>
      <c r="D2" s="381">
        <v>44441</v>
      </c>
      <c r="E2" s="381">
        <v>44455</v>
      </c>
      <c r="F2" s="381">
        <v>44469</v>
      </c>
      <c r="G2" s="381">
        <v>44483</v>
      </c>
      <c r="H2" s="381">
        <v>44497</v>
      </c>
      <c r="I2" s="381">
        <v>44511</v>
      </c>
      <c r="J2" s="382">
        <v>44525</v>
      </c>
      <c r="K2" s="383">
        <v>44548</v>
      </c>
      <c r="L2" s="383">
        <v>44597</v>
      </c>
      <c r="M2" s="383">
        <v>44611</v>
      </c>
      <c r="N2" s="383">
        <v>44623</v>
      </c>
      <c r="O2" s="383">
        <v>44630</v>
      </c>
      <c r="P2" s="383">
        <v>44637</v>
      </c>
      <c r="Q2" s="381">
        <v>44651</v>
      </c>
      <c r="R2" s="381">
        <v>44658</v>
      </c>
      <c r="S2" s="715">
        <v>44665</v>
      </c>
      <c r="T2" s="384"/>
      <c r="U2" s="379"/>
      <c r="V2" s="379"/>
      <c r="W2" s="380"/>
      <c r="X2" s="42"/>
      <c r="Y2" s="43"/>
      <c r="Z2" s="44"/>
      <c r="AA2" s="45"/>
      <c r="AB2" s="15"/>
      <c r="AC2" s="15"/>
      <c r="AD2" s="15"/>
      <c r="AE2" s="15"/>
    </row>
    <row r="3" spans="1:31" ht="18.600000000000001">
      <c r="A3" s="36">
        <v>1</v>
      </c>
      <c r="B3" s="135" t="s">
        <v>26</v>
      </c>
      <c r="C3" s="351"/>
      <c r="D3" s="226">
        <v>2736</v>
      </c>
      <c r="E3" s="227">
        <v>2561</v>
      </c>
      <c r="F3" s="227">
        <v>2745</v>
      </c>
      <c r="G3" s="227">
        <v>0</v>
      </c>
      <c r="H3" s="227">
        <v>2721</v>
      </c>
      <c r="I3" s="227">
        <v>2639</v>
      </c>
      <c r="J3" s="228">
        <v>2694</v>
      </c>
      <c r="K3" s="228">
        <v>2781</v>
      </c>
      <c r="L3" s="228">
        <v>2754</v>
      </c>
      <c r="M3" s="228">
        <v>2697</v>
      </c>
      <c r="N3" s="229">
        <v>2805</v>
      </c>
      <c r="O3" s="230">
        <v>2693</v>
      </c>
      <c r="P3" s="230">
        <v>2763</v>
      </c>
      <c r="Q3" s="230">
        <v>2789</v>
      </c>
      <c r="R3" s="264">
        <v>2769</v>
      </c>
      <c r="S3" s="264">
        <v>2808</v>
      </c>
      <c r="T3" s="373"/>
      <c r="U3" s="365">
        <f>SUM(D3:T3)</f>
        <v>40955</v>
      </c>
      <c r="V3" s="93"/>
      <c r="W3" s="262">
        <f>SUM(D3:T3)/300</f>
        <v>136.51666666666668</v>
      </c>
      <c r="X3" s="46"/>
      <c r="Y3" s="47"/>
      <c r="Z3" s="46"/>
      <c r="AA3" s="47"/>
      <c r="AB3" s="15"/>
      <c r="AC3" s="15"/>
      <c r="AD3" s="15"/>
      <c r="AE3" s="15"/>
    </row>
    <row r="4" spans="1:31" ht="18.600000000000001">
      <c r="A4" s="36">
        <v>2</v>
      </c>
      <c r="B4" s="136" t="s">
        <v>31</v>
      </c>
      <c r="C4" s="352"/>
      <c r="D4" s="161">
        <v>2661</v>
      </c>
      <c r="E4" s="157">
        <v>2587</v>
      </c>
      <c r="F4" s="157">
        <v>0</v>
      </c>
      <c r="G4" s="157">
        <v>0</v>
      </c>
      <c r="H4" s="157">
        <v>0</v>
      </c>
      <c r="I4" s="157">
        <v>0</v>
      </c>
      <c r="J4" s="156">
        <v>2836</v>
      </c>
      <c r="K4" s="156">
        <v>0</v>
      </c>
      <c r="L4" s="156">
        <v>0</v>
      </c>
      <c r="M4" s="156">
        <v>0</v>
      </c>
      <c r="N4" s="159">
        <v>2741</v>
      </c>
      <c r="O4" s="160">
        <v>0</v>
      </c>
      <c r="P4" s="160">
        <v>2783</v>
      </c>
      <c r="Q4" s="160">
        <v>2780</v>
      </c>
      <c r="R4" s="265">
        <v>2747</v>
      </c>
      <c r="S4" s="265">
        <v>2706</v>
      </c>
      <c r="T4" s="374"/>
      <c r="U4" s="365">
        <f t="shared" ref="U4:U10" si="0">SUM(D4:T4)</f>
        <v>21841</v>
      </c>
      <c r="V4" s="93"/>
      <c r="W4" s="262">
        <f>SUM(D4:T4)/160</f>
        <v>136.50624999999999</v>
      </c>
      <c r="X4" s="46"/>
      <c r="Y4" s="47"/>
      <c r="Z4" s="46"/>
      <c r="AA4" s="47"/>
      <c r="AB4" s="15"/>
      <c r="AC4" s="15"/>
      <c r="AD4" s="15"/>
      <c r="AE4" s="15"/>
    </row>
    <row r="5" spans="1:31" ht="18.600000000000001">
      <c r="A5" s="36">
        <v>3</v>
      </c>
      <c r="B5" s="136" t="s">
        <v>30</v>
      </c>
      <c r="C5" s="352"/>
      <c r="D5" s="161">
        <v>2640</v>
      </c>
      <c r="E5" s="157">
        <v>2708</v>
      </c>
      <c r="F5" s="157">
        <v>0</v>
      </c>
      <c r="G5" s="157">
        <v>1346</v>
      </c>
      <c r="H5" s="157">
        <v>2698</v>
      </c>
      <c r="I5" s="157">
        <v>0</v>
      </c>
      <c r="J5" s="156">
        <v>2809</v>
      </c>
      <c r="K5" s="156">
        <v>2707</v>
      </c>
      <c r="L5" s="156">
        <v>2782</v>
      </c>
      <c r="M5" s="156">
        <v>2774</v>
      </c>
      <c r="N5" s="159">
        <v>2687</v>
      </c>
      <c r="O5" s="160">
        <v>2786</v>
      </c>
      <c r="P5" s="160">
        <v>2633</v>
      </c>
      <c r="Q5" s="160">
        <v>2722</v>
      </c>
      <c r="R5" s="265">
        <v>2731</v>
      </c>
      <c r="S5" s="265">
        <v>2690</v>
      </c>
      <c r="T5" s="374"/>
      <c r="U5" s="365">
        <f t="shared" si="0"/>
        <v>36713</v>
      </c>
      <c r="V5" s="93"/>
      <c r="W5" s="262">
        <f>SUM(D5:T5)/270</f>
        <v>135.97407407407408</v>
      </c>
      <c r="X5" s="46"/>
      <c r="Y5" s="47"/>
      <c r="Z5" s="46"/>
      <c r="AA5" s="47"/>
      <c r="AB5" s="15"/>
      <c r="AC5" s="15"/>
      <c r="AD5" s="15"/>
      <c r="AE5" s="15"/>
    </row>
    <row r="6" spans="1:31" ht="18.600000000000001">
      <c r="A6" s="36">
        <v>4</v>
      </c>
      <c r="B6" s="136" t="s">
        <v>57</v>
      </c>
      <c r="C6" s="352"/>
      <c r="D6" s="161">
        <v>2750</v>
      </c>
      <c r="E6" s="157">
        <v>2666</v>
      </c>
      <c r="F6" s="157">
        <v>2778</v>
      </c>
      <c r="G6" s="157">
        <v>1319</v>
      </c>
      <c r="H6" s="157">
        <v>2642</v>
      </c>
      <c r="I6" s="157">
        <v>0</v>
      </c>
      <c r="J6" s="156">
        <v>0</v>
      </c>
      <c r="K6" s="156">
        <v>2712</v>
      </c>
      <c r="L6" s="156">
        <v>2645</v>
      </c>
      <c r="M6" s="156">
        <v>2676</v>
      </c>
      <c r="N6" s="159">
        <v>2743</v>
      </c>
      <c r="O6" s="160">
        <v>2712</v>
      </c>
      <c r="P6" s="160">
        <v>2779</v>
      </c>
      <c r="Q6" s="160">
        <v>2660</v>
      </c>
      <c r="R6" s="265">
        <v>0</v>
      </c>
      <c r="S6" s="265">
        <v>2742</v>
      </c>
      <c r="T6" s="374"/>
      <c r="U6" s="365">
        <f t="shared" si="0"/>
        <v>33824</v>
      </c>
      <c r="V6" s="93"/>
      <c r="W6" s="262">
        <f>SUM(D6:T6)/250</f>
        <v>135.29599999999999</v>
      </c>
      <c r="X6" s="46"/>
      <c r="Y6" s="46"/>
      <c r="Z6" s="46"/>
      <c r="AA6" s="47"/>
      <c r="AB6" s="15"/>
      <c r="AC6" s="15"/>
      <c r="AD6" s="15"/>
      <c r="AE6" s="15"/>
    </row>
    <row r="7" spans="1:31" ht="18.600000000000001">
      <c r="A7" s="36">
        <v>5</v>
      </c>
      <c r="B7" s="136" t="s">
        <v>27</v>
      </c>
      <c r="C7" s="352"/>
      <c r="D7" s="161">
        <v>2668</v>
      </c>
      <c r="E7" s="157">
        <v>2697</v>
      </c>
      <c r="F7" s="157">
        <v>2752</v>
      </c>
      <c r="G7" s="157">
        <v>1310</v>
      </c>
      <c r="H7" s="157">
        <v>2707</v>
      </c>
      <c r="I7" s="157">
        <v>2630</v>
      </c>
      <c r="J7" s="156">
        <v>2757</v>
      </c>
      <c r="K7" s="156">
        <v>2779</v>
      </c>
      <c r="L7" s="156">
        <v>2765</v>
      </c>
      <c r="M7" s="156">
        <v>2681</v>
      </c>
      <c r="N7" s="159">
        <v>2707</v>
      </c>
      <c r="O7" s="160">
        <v>2734</v>
      </c>
      <c r="P7" s="160">
        <v>2687</v>
      </c>
      <c r="Q7" s="160">
        <v>2596</v>
      </c>
      <c r="R7" s="265">
        <v>2644</v>
      </c>
      <c r="S7" s="265">
        <v>2607</v>
      </c>
      <c r="T7" s="374"/>
      <c r="U7" s="365">
        <f t="shared" si="0"/>
        <v>41721</v>
      </c>
      <c r="V7" s="93"/>
      <c r="W7" s="262">
        <f>SUM(D7:T7)/310</f>
        <v>134.58387096774194</v>
      </c>
      <c r="X7" s="46"/>
      <c r="Y7" s="46"/>
      <c r="Z7" s="46"/>
      <c r="AA7" s="47"/>
      <c r="AB7" s="15"/>
      <c r="AC7" s="15"/>
      <c r="AD7" s="15"/>
      <c r="AE7" s="15"/>
    </row>
    <row r="8" spans="1:31" ht="18.600000000000001">
      <c r="A8" s="36">
        <v>6</v>
      </c>
      <c r="B8" s="136" t="s">
        <v>29</v>
      </c>
      <c r="C8" s="352"/>
      <c r="D8" s="161">
        <v>2691</v>
      </c>
      <c r="E8" s="157">
        <v>2628</v>
      </c>
      <c r="F8" s="157">
        <v>2646</v>
      </c>
      <c r="G8" s="157">
        <v>1327</v>
      </c>
      <c r="H8" s="157">
        <v>2613</v>
      </c>
      <c r="I8" s="157">
        <v>2613</v>
      </c>
      <c r="J8" s="156">
        <v>2760</v>
      </c>
      <c r="K8" s="156">
        <v>2553</v>
      </c>
      <c r="L8" s="156">
        <v>2643</v>
      </c>
      <c r="M8" s="156">
        <v>2541</v>
      </c>
      <c r="N8" s="159">
        <v>2716</v>
      </c>
      <c r="O8" s="160">
        <v>2693</v>
      </c>
      <c r="P8" s="160">
        <v>2581</v>
      </c>
      <c r="Q8" s="160">
        <v>2697</v>
      </c>
      <c r="R8" s="265">
        <v>2686</v>
      </c>
      <c r="S8" s="265">
        <v>2593</v>
      </c>
      <c r="T8" s="374"/>
      <c r="U8" s="365">
        <f t="shared" si="0"/>
        <v>40981</v>
      </c>
      <c r="V8" s="93"/>
      <c r="W8" s="262">
        <f>SUM(D8:T8)/310</f>
        <v>132.19677419354838</v>
      </c>
      <c r="X8" s="46"/>
      <c r="Y8" s="46"/>
      <c r="Z8" s="46"/>
      <c r="AA8" s="47"/>
      <c r="AB8" s="15"/>
      <c r="AC8" s="15"/>
      <c r="AD8" s="15"/>
      <c r="AE8" s="15"/>
    </row>
    <row r="9" spans="1:31" ht="18.600000000000001">
      <c r="A9" s="36">
        <v>7</v>
      </c>
      <c r="B9" s="136" t="s">
        <v>28</v>
      </c>
      <c r="C9" s="352"/>
      <c r="D9" s="161">
        <v>2544</v>
      </c>
      <c r="E9" s="157">
        <v>2635</v>
      </c>
      <c r="F9" s="157">
        <v>2626</v>
      </c>
      <c r="G9" s="157">
        <v>1339</v>
      </c>
      <c r="H9" s="157">
        <v>2665</v>
      </c>
      <c r="I9" s="157">
        <v>2583</v>
      </c>
      <c r="J9" s="156">
        <v>2576</v>
      </c>
      <c r="K9" s="156">
        <v>2669</v>
      </c>
      <c r="L9" s="156">
        <v>2626</v>
      </c>
      <c r="M9" s="156">
        <v>2600</v>
      </c>
      <c r="N9" s="159">
        <v>0</v>
      </c>
      <c r="O9" s="160">
        <v>2715</v>
      </c>
      <c r="P9" s="160">
        <v>2567</v>
      </c>
      <c r="Q9" s="160">
        <v>2645</v>
      </c>
      <c r="R9" s="265">
        <v>2632</v>
      </c>
      <c r="S9" s="265">
        <v>2490</v>
      </c>
      <c r="T9" s="374"/>
      <c r="U9" s="365">
        <f t="shared" si="0"/>
        <v>37912</v>
      </c>
      <c r="V9" s="93"/>
      <c r="W9" s="262">
        <f>SUM(D9:T9)/290</f>
        <v>130.73103448275862</v>
      </c>
      <c r="X9" s="46"/>
      <c r="Y9" s="46"/>
      <c r="Z9" s="46"/>
      <c r="AA9" s="47"/>
      <c r="AB9" s="15"/>
      <c r="AC9" s="15"/>
      <c r="AD9" s="15"/>
      <c r="AE9" s="15"/>
    </row>
    <row r="10" spans="1:31" ht="19.2" thickBot="1">
      <c r="A10" s="36">
        <v>8</v>
      </c>
      <c r="B10" s="138" t="s">
        <v>58</v>
      </c>
      <c r="C10" s="353"/>
      <c r="D10" s="163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5">
        <v>0</v>
      </c>
      <c r="K10" s="165">
        <v>0</v>
      </c>
      <c r="L10" s="165">
        <v>0</v>
      </c>
      <c r="M10" s="165">
        <v>0</v>
      </c>
      <c r="N10" s="166">
        <v>0</v>
      </c>
      <c r="O10" s="167">
        <v>0</v>
      </c>
      <c r="P10" s="167">
        <v>0</v>
      </c>
      <c r="Q10" s="167">
        <v>0</v>
      </c>
      <c r="R10" s="266">
        <v>0</v>
      </c>
      <c r="S10" s="265">
        <v>0</v>
      </c>
      <c r="T10" s="375"/>
      <c r="U10" s="365">
        <f t="shared" si="0"/>
        <v>0</v>
      </c>
      <c r="V10" s="154"/>
      <c r="W10" s="263">
        <f>SUM(D10:T10)/20</f>
        <v>0</v>
      </c>
      <c r="X10" s="46"/>
      <c r="Y10" s="46"/>
      <c r="Z10" s="46"/>
      <c r="AA10" s="47"/>
      <c r="AB10" s="15"/>
      <c r="AC10" s="15"/>
      <c r="AD10" s="15"/>
      <c r="AE10" s="15"/>
    </row>
    <row r="11" spans="1:31" ht="18.600000000000001">
      <c r="A11" s="36"/>
      <c r="B11" s="59"/>
      <c r="C11" s="59"/>
      <c r="D11" s="59"/>
      <c r="E11" s="21"/>
      <c r="F11" s="66"/>
      <c r="G11" s="54"/>
      <c r="H11" s="54"/>
      <c r="I11" s="54"/>
      <c r="J11" s="54"/>
      <c r="K11" s="54"/>
      <c r="L11" s="55"/>
      <c r="M11" s="55"/>
      <c r="N11" s="55"/>
      <c r="O11" s="55"/>
      <c r="P11" s="56"/>
      <c r="Q11" s="57"/>
      <c r="R11" s="57"/>
      <c r="S11" s="57"/>
      <c r="T11" s="57"/>
      <c r="U11" s="58"/>
      <c r="V11" s="57"/>
      <c r="W11" s="60"/>
      <c r="X11" s="46"/>
      <c r="Y11" s="47"/>
      <c r="Z11" s="46"/>
      <c r="AA11" s="47"/>
      <c r="AB11" s="15"/>
      <c r="AC11" s="15"/>
      <c r="AD11" s="15"/>
      <c r="AE11" s="15"/>
    </row>
    <row r="12" spans="1:31" ht="1.5" customHeight="1">
      <c r="A12" s="36"/>
      <c r="B12" s="21"/>
      <c r="C12" s="21"/>
      <c r="D12" s="21"/>
      <c r="E12" s="21"/>
      <c r="F12" s="62"/>
      <c r="G12" s="62"/>
      <c r="H12" s="62"/>
      <c r="I12" s="62"/>
      <c r="J12" s="62"/>
      <c r="K12" s="62"/>
      <c r="L12" s="63"/>
      <c r="M12" s="63"/>
      <c r="N12" s="63"/>
      <c r="O12" s="63"/>
      <c r="P12" s="64"/>
      <c r="Q12" s="65"/>
      <c r="R12" s="65"/>
      <c r="S12" s="65"/>
      <c r="T12" s="65"/>
      <c r="U12" s="152"/>
      <c r="V12" s="65"/>
      <c r="W12" s="60"/>
      <c r="X12" s="46"/>
      <c r="Y12" s="47"/>
      <c r="Z12" s="46"/>
      <c r="AA12" s="47"/>
      <c r="AB12" s="15"/>
      <c r="AC12" s="15"/>
      <c r="AD12" s="15"/>
      <c r="AE12" s="15"/>
    </row>
    <row r="13" spans="1:31" ht="19.5" customHeight="1" thickBot="1">
      <c r="A13" s="15"/>
      <c r="B13" s="15"/>
      <c r="C13" s="15"/>
      <c r="D13" s="15"/>
      <c r="E13" s="15"/>
      <c r="F13" s="652" t="s">
        <v>1</v>
      </c>
      <c r="G13" s="652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48"/>
      <c r="Y13" s="15"/>
      <c r="Z13" s="15"/>
      <c r="AA13" s="15"/>
      <c r="AB13" s="15"/>
      <c r="AC13" s="15"/>
      <c r="AD13" s="15"/>
      <c r="AE13" s="15"/>
    </row>
    <row r="14" spans="1:31" ht="22.2" thickBot="1">
      <c r="A14" s="36"/>
      <c r="B14" s="372" t="s">
        <v>0</v>
      </c>
      <c r="C14" s="371"/>
      <c r="D14" s="381">
        <v>44441</v>
      </c>
      <c r="E14" s="381">
        <v>44455</v>
      </c>
      <c r="F14" s="381">
        <v>44469</v>
      </c>
      <c r="G14" s="381">
        <v>44483</v>
      </c>
      <c r="H14" s="381">
        <v>44497</v>
      </c>
      <c r="I14" s="381">
        <v>44511</v>
      </c>
      <c r="J14" s="382">
        <v>44525</v>
      </c>
      <c r="K14" s="383">
        <v>44548</v>
      </c>
      <c r="L14" s="383">
        <v>44597</v>
      </c>
      <c r="M14" s="383">
        <v>44611</v>
      </c>
      <c r="N14" s="383">
        <v>44623</v>
      </c>
      <c r="O14" s="383">
        <v>44630</v>
      </c>
      <c r="P14" s="383">
        <v>44637</v>
      </c>
      <c r="Q14" s="381">
        <v>44651</v>
      </c>
      <c r="R14" s="381">
        <v>44658</v>
      </c>
      <c r="S14" s="716">
        <v>44665</v>
      </c>
      <c r="T14" s="384"/>
      <c r="U14" s="368" t="s">
        <v>14</v>
      </c>
      <c r="V14" s="369"/>
      <c r="W14" s="370" t="s">
        <v>15</v>
      </c>
      <c r="X14" s="46"/>
      <c r="Y14" s="15"/>
      <c r="Z14" s="15"/>
      <c r="AA14" s="15"/>
      <c r="AB14" s="15"/>
      <c r="AC14" s="15"/>
      <c r="AD14" s="15"/>
      <c r="AE14" s="15"/>
    </row>
    <row r="15" spans="1:31" ht="18.600000000000001">
      <c r="A15" s="36">
        <v>1</v>
      </c>
      <c r="B15" s="135" t="s">
        <v>62</v>
      </c>
      <c r="C15" s="351"/>
      <c r="D15" s="345">
        <v>2484</v>
      </c>
      <c r="E15" s="346">
        <v>2614</v>
      </c>
      <c r="F15" s="346">
        <v>2509</v>
      </c>
      <c r="G15" s="346">
        <v>1247</v>
      </c>
      <c r="H15" s="346">
        <v>1240</v>
      </c>
      <c r="I15" s="346">
        <v>2588</v>
      </c>
      <c r="J15" s="345">
        <v>2628</v>
      </c>
      <c r="K15" s="345">
        <v>2652</v>
      </c>
      <c r="L15" s="345">
        <v>2524</v>
      </c>
      <c r="M15" s="345">
        <v>2543</v>
      </c>
      <c r="N15" s="347">
        <v>2628</v>
      </c>
      <c r="O15" s="348">
        <v>2569</v>
      </c>
      <c r="P15" s="348">
        <v>2588</v>
      </c>
      <c r="Q15" s="348">
        <v>2622</v>
      </c>
      <c r="R15" s="349">
        <v>2655</v>
      </c>
      <c r="S15" s="209">
        <v>2513</v>
      </c>
      <c r="T15" s="373"/>
      <c r="U15" s="365">
        <f>SUM(D15:T15)</f>
        <v>38604</v>
      </c>
      <c r="V15" s="210"/>
      <c r="W15" s="262">
        <f>SUM(D15:T15)/300</f>
        <v>128.68</v>
      </c>
      <c r="X15" s="49"/>
      <c r="Y15" s="50"/>
      <c r="Z15" s="50"/>
      <c r="AA15" s="50"/>
      <c r="AB15" s="15"/>
      <c r="AC15" s="15"/>
      <c r="AD15" s="15"/>
      <c r="AE15" s="15"/>
    </row>
    <row r="16" spans="1:31" ht="18.600000000000001">
      <c r="A16" s="36">
        <v>2</v>
      </c>
      <c r="B16" s="136" t="s">
        <v>25</v>
      </c>
      <c r="C16" s="352"/>
      <c r="D16" s="161">
        <v>2541</v>
      </c>
      <c r="E16" s="157">
        <v>2520</v>
      </c>
      <c r="F16" s="157">
        <v>2646</v>
      </c>
      <c r="G16" s="157">
        <v>1267</v>
      </c>
      <c r="H16" s="157">
        <v>2580</v>
      </c>
      <c r="I16" s="157">
        <v>2578</v>
      </c>
      <c r="J16" s="156">
        <v>2641</v>
      </c>
      <c r="K16" s="156">
        <v>2585</v>
      </c>
      <c r="L16" s="156">
        <v>0</v>
      </c>
      <c r="M16" s="156">
        <v>0</v>
      </c>
      <c r="N16" s="159">
        <v>2554</v>
      </c>
      <c r="O16" s="160">
        <v>2551</v>
      </c>
      <c r="P16" s="160">
        <v>0</v>
      </c>
      <c r="Q16" s="160">
        <v>2548</v>
      </c>
      <c r="R16" s="265">
        <v>2528</v>
      </c>
      <c r="S16" s="209">
        <v>2609</v>
      </c>
      <c r="T16" s="374"/>
      <c r="U16" s="365">
        <f t="shared" ref="U16:U23" si="1">SUM(D16:T16)</f>
        <v>32148</v>
      </c>
      <c r="V16" s="93"/>
      <c r="W16" s="262">
        <f>SUM(D16:T16)/250</f>
        <v>128.59200000000001</v>
      </c>
      <c r="X16" s="49"/>
      <c r="Y16" s="15"/>
      <c r="Z16" s="15"/>
      <c r="AA16" s="15"/>
      <c r="AB16" s="15"/>
      <c r="AC16" s="15"/>
      <c r="AD16" s="15"/>
      <c r="AE16" s="15"/>
    </row>
    <row r="17" spans="1:31" ht="18.600000000000001">
      <c r="A17" s="36">
        <v>3</v>
      </c>
      <c r="B17" s="136" t="s">
        <v>34</v>
      </c>
      <c r="C17" s="352"/>
      <c r="D17" s="161">
        <v>2514</v>
      </c>
      <c r="E17" s="157">
        <v>2393</v>
      </c>
      <c r="F17" s="157">
        <v>2564</v>
      </c>
      <c r="G17" s="157">
        <v>1320</v>
      </c>
      <c r="H17" s="157">
        <v>2565</v>
      </c>
      <c r="I17" s="157">
        <v>2589</v>
      </c>
      <c r="J17" s="156">
        <v>2660</v>
      </c>
      <c r="K17" s="156">
        <v>2614</v>
      </c>
      <c r="L17" s="156">
        <v>0</v>
      </c>
      <c r="M17" s="156">
        <v>2577</v>
      </c>
      <c r="N17" s="159">
        <v>2471</v>
      </c>
      <c r="O17" s="160">
        <v>2517</v>
      </c>
      <c r="P17" s="160">
        <v>2570</v>
      </c>
      <c r="Q17" s="160">
        <v>2546</v>
      </c>
      <c r="R17" s="265">
        <v>2496</v>
      </c>
      <c r="S17" s="209">
        <v>2605</v>
      </c>
      <c r="T17" s="374"/>
      <c r="U17" s="365">
        <f t="shared" si="1"/>
        <v>37001</v>
      </c>
      <c r="V17" s="93"/>
      <c r="W17" s="262">
        <f>SUM(D17:T17)/290</f>
        <v>127.5896551724138</v>
      </c>
      <c r="X17" s="49"/>
      <c r="Y17" s="15"/>
      <c r="Z17" s="15"/>
      <c r="AA17" s="15"/>
      <c r="AB17" s="15"/>
      <c r="AC17" s="15"/>
      <c r="AD17" s="15"/>
      <c r="AE17" s="15"/>
    </row>
    <row r="18" spans="1:31" ht="18.600000000000001">
      <c r="A18" s="36">
        <v>4</v>
      </c>
      <c r="B18" s="136" t="s">
        <v>43</v>
      </c>
      <c r="C18" s="352"/>
      <c r="D18" s="161">
        <v>2431</v>
      </c>
      <c r="E18" s="157">
        <v>2537</v>
      </c>
      <c r="F18" s="157">
        <v>0</v>
      </c>
      <c r="G18" s="157">
        <v>1264</v>
      </c>
      <c r="H18" s="157">
        <v>2554</v>
      </c>
      <c r="I18" s="157">
        <v>2492</v>
      </c>
      <c r="J18" s="156">
        <v>2520</v>
      </c>
      <c r="K18" s="156">
        <v>2597</v>
      </c>
      <c r="L18" s="156">
        <v>2418</v>
      </c>
      <c r="M18" s="156">
        <v>2542</v>
      </c>
      <c r="N18" s="159">
        <v>2344</v>
      </c>
      <c r="O18" s="160">
        <v>0</v>
      </c>
      <c r="P18" s="160">
        <v>2481</v>
      </c>
      <c r="Q18" s="160">
        <v>0</v>
      </c>
      <c r="R18" s="265">
        <v>0</v>
      </c>
      <c r="S18" s="209">
        <v>0</v>
      </c>
      <c r="T18" s="374"/>
      <c r="U18" s="365">
        <f t="shared" si="1"/>
        <v>26180</v>
      </c>
      <c r="V18" s="93"/>
      <c r="W18" s="262">
        <f>SUM(D18:T18)/210</f>
        <v>124.66666666666667</v>
      </c>
      <c r="X18" s="49"/>
      <c r="Y18" s="15"/>
      <c r="Z18" s="15"/>
      <c r="AA18" s="15"/>
      <c r="AB18" s="15"/>
      <c r="AC18" s="15"/>
      <c r="AD18" s="15"/>
      <c r="AE18" s="15"/>
    </row>
    <row r="19" spans="1:31" ht="18.600000000000001">
      <c r="A19" s="36">
        <v>5</v>
      </c>
      <c r="B19" s="136" t="s">
        <v>4</v>
      </c>
      <c r="C19" s="352"/>
      <c r="D19" s="161">
        <v>2435</v>
      </c>
      <c r="E19" s="157">
        <v>2497</v>
      </c>
      <c r="F19" s="157">
        <v>2447</v>
      </c>
      <c r="G19" s="157">
        <v>1250</v>
      </c>
      <c r="H19" s="157">
        <v>2446</v>
      </c>
      <c r="I19" s="157">
        <v>2472</v>
      </c>
      <c r="J19" s="156">
        <v>2435</v>
      </c>
      <c r="K19" s="156">
        <v>2506</v>
      </c>
      <c r="L19" s="156">
        <v>2566</v>
      </c>
      <c r="M19" s="156">
        <v>2575</v>
      </c>
      <c r="N19" s="159">
        <v>2524</v>
      </c>
      <c r="O19" s="160">
        <v>2489</v>
      </c>
      <c r="P19" s="160">
        <v>2550</v>
      </c>
      <c r="Q19" s="160">
        <v>0</v>
      </c>
      <c r="R19" s="265">
        <v>2344</v>
      </c>
      <c r="S19" s="209">
        <v>2389</v>
      </c>
      <c r="T19" s="374"/>
      <c r="U19" s="365">
        <f t="shared" si="1"/>
        <v>35925</v>
      </c>
      <c r="V19" s="93"/>
      <c r="W19" s="262">
        <f>SUM(D19:T19)/290</f>
        <v>123.87931034482759</v>
      </c>
      <c r="X19" s="49"/>
      <c r="Y19" s="15"/>
      <c r="Z19" s="15"/>
      <c r="AA19" s="15"/>
      <c r="AB19" s="15"/>
      <c r="AC19" s="15"/>
      <c r="AD19" s="15"/>
      <c r="AE19" s="15"/>
    </row>
    <row r="20" spans="1:31" ht="18.600000000000001">
      <c r="A20" s="36">
        <v>6</v>
      </c>
      <c r="B20" s="136" t="s">
        <v>33</v>
      </c>
      <c r="C20" s="352"/>
      <c r="D20" s="161">
        <v>2210</v>
      </c>
      <c r="E20" s="157">
        <v>2484</v>
      </c>
      <c r="F20" s="157">
        <v>2416</v>
      </c>
      <c r="G20" s="157">
        <v>1192</v>
      </c>
      <c r="H20" s="157">
        <v>2385</v>
      </c>
      <c r="I20" s="157">
        <v>2527</v>
      </c>
      <c r="J20" s="156">
        <v>2433</v>
      </c>
      <c r="K20" s="156">
        <v>2581</v>
      </c>
      <c r="L20" s="156">
        <v>2453</v>
      </c>
      <c r="M20" s="156">
        <v>0</v>
      </c>
      <c r="N20" s="159">
        <v>2381</v>
      </c>
      <c r="O20" s="160">
        <v>2325</v>
      </c>
      <c r="P20" s="160">
        <v>2314</v>
      </c>
      <c r="Q20" s="160">
        <v>2444</v>
      </c>
      <c r="R20" s="265">
        <v>2391</v>
      </c>
      <c r="S20" s="209">
        <v>2388</v>
      </c>
      <c r="T20" s="374"/>
      <c r="U20" s="365">
        <f t="shared" si="1"/>
        <v>34924</v>
      </c>
      <c r="V20" s="93"/>
      <c r="W20" s="262">
        <f>SUM(D20:T20)/290</f>
        <v>120.42758620689655</v>
      </c>
      <c r="X20" s="49"/>
      <c r="Y20" s="15"/>
      <c r="Z20" s="15"/>
      <c r="AA20" s="15"/>
      <c r="AB20" s="15"/>
      <c r="AC20" s="15"/>
      <c r="AD20" s="15"/>
      <c r="AE20" s="15"/>
    </row>
    <row r="21" spans="1:31" ht="18.600000000000001">
      <c r="A21" s="36">
        <v>7</v>
      </c>
      <c r="B21" s="150" t="s">
        <v>71</v>
      </c>
      <c r="C21" s="354"/>
      <c r="D21" s="206">
        <v>0</v>
      </c>
      <c r="E21" s="207">
        <v>0</v>
      </c>
      <c r="F21" s="207">
        <v>2194</v>
      </c>
      <c r="G21" s="207">
        <v>1213</v>
      </c>
      <c r="H21" s="207">
        <v>2121</v>
      </c>
      <c r="I21" s="207">
        <v>2483</v>
      </c>
      <c r="J21" s="162">
        <v>2478</v>
      </c>
      <c r="K21" s="162">
        <v>2462</v>
      </c>
      <c r="L21" s="162">
        <v>2382</v>
      </c>
      <c r="M21" s="162">
        <v>2293</v>
      </c>
      <c r="N21" s="208">
        <v>2491</v>
      </c>
      <c r="O21" s="209">
        <v>2414</v>
      </c>
      <c r="P21" s="209">
        <v>2458</v>
      </c>
      <c r="Q21" s="209">
        <v>2525</v>
      </c>
      <c r="R21" s="267">
        <v>2383</v>
      </c>
      <c r="S21" s="209">
        <v>2450</v>
      </c>
      <c r="T21" s="374"/>
      <c r="U21" s="365">
        <f t="shared" si="1"/>
        <v>32347</v>
      </c>
      <c r="V21" s="210"/>
      <c r="W21" s="262">
        <f>SUM(D21:T21)/270</f>
        <v>119.8037037037037</v>
      </c>
      <c r="X21" s="49"/>
      <c r="Y21" s="15"/>
      <c r="Z21" s="15"/>
      <c r="AA21" s="15"/>
      <c r="AB21" s="15"/>
      <c r="AC21" s="15"/>
      <c r="AD21" s="15"/>
      <c r="AE21" s="15"/>
    </row>
    <row r="22" spans="1:31" ht="18.600000000000001">
      <c r="A22" s="36">
        <v>8</v>
      </c>
      <c r="B22" s="136" t="s">
        <v>32</v>
      </c>
      <c r="C22" s="352"/>
      <c r="D22" s="161">
        <v>2293</v>
      </c>
      <c r="E22" s="157">
        <v>2328</v>
      </c>
      <c r="F22" s="157">
        <v>2389</v>
      </c>
      <c r="G22" s="157">
        <v>1157</v>
      </c>
      <c r="H22" s="157">
        <v>2360</v>
      </c>
      <c r="I22" s="157">
        <v>2339</v>
      </c>
      <c r="J22" s="156">
        <v>2374</v>
      </c>
      <c r="K22" s="156">
        <v>2339</v>
      </c>
      <c r="L22" s="156">
        <v>2339</v>
      </c>
      <c r="M22" s="156">
        <v>2409</v>
      </c>
      <c r="N22" s="159">
        <v>2366</v>
      </c>
      <c r="O22" s="160">
        <v>2385</v>
      </c>
      <c r="P22" s="160">
        <v>2408</v>
      </c>
      <c r="Q22" s="160">
        <v>2292</v>
      </c>
      <c r="R22" s="265">
        <v>2387</v>
      </c>
      <c r="S22" s="209">
        <v>2237</v>
      </c>
      <c r="T22" s="374"/>
      <c r="U22" s="365">
        <f t="shared" si="1"/>
        <v>36402</v>
      </c>
      <c r="V22" s="93"/>
      <c r="W22" s="262">
        <f>SUM(D22:T22)/310</f>
        <v>117.4258064516129</v>
      </c>
      <c r="X22" s="49"/>
      <c r="Y22" s="656"/>
      <c r="Z22" s="656"/>
      <c r="AA22" s="656"/>
      <c r="AB22" s="15"/>
      <c r="AC22" s="15"/>
      <c r="AD22" s="15"/>
      <c r="AE22" s="15"/>
    </row>
    <row r="23" spans="1:31" ht="19.5" customHeight="1" thickBot="1">
      <c r="A23" s="36">
        <v>9</v>
      </c>
      <c r="B23" s="138" t="s">
        <v>59</v>
      </c>
      <c r="C23" s="353"/>
      <c r="D23" s="225">
        <v>0</v>
      </c>
      <c r="E23" s="224">
        <v>0</v>
      </c>
      <c r="F23" s="224">
        <v>0</v>
      </c>
      <c r="G23" s="224">
        <v>0</v>
      </c>
      <c r="H23" s="224">
        <v>0</v>
      </c>
      <c r="I23" s="224">
        <v>0</v>
      </c>
      <c r="J23" s="223">
        <v>0</v>
      </c>
      <c r="K23" s="223">
        <v>0</v>
      </c>
      <c r="L23" s="223">
        <v>0</v>
      </c>
      <c r="M23" s="223">
        <v>0</v>
      </c>
      <c r="N23" s="231">
        <v>0</v>
      </c>
      <c r="O23" s="232">
        <v>0</v>
      </c>
      <c r="P23" s="232">
        <v>0</v>
      </c>
      <c r="Q23" s="232">
        <v>0</v>
      </c>
      <c r="R23" s="268">
        <v>0</v>
      </c>
      <c r="S23" s="209">
        <v>0</v>
      </c>
      <c r="T23" s="375"/>
      <c r="U23" s="365">
        <f t="shared" si="1"/>
        <v>0</v>
      </c>
      <c r="V23" s="154"/>
      <c r="W23" s="263">
        <f>SUM(D23:T23)/20</f>
        <v>0</v>
      </c>
      <c r="X23" s="49"/>
      <c r="Y23" s="656"/>
      <c r="Z23" s="656"/>
      <c r="AA23" s="656"/>
      <c r="AB23" s="15"/>
      <c r="AC23" s="15"/>
      <c r="AD23" s="15"/>
      <c r="AE23" s="15"/>
    </row>
    <row r="24" spans="1:31" ht="9.75" hidden="1" customHeight="1">
      <c r="A24" s="36"/>
      <c r="B24" s="92"/>
      <c r="C24" s="332"/>
      <c r="D24" s="332"/>
      <c r="E24" s="21"/>
      <c r="F24" s="54"/>
      <c r="G24" s="54"/>
      <c r="H24" s="54"/>
      <c r="I24" s="54"/>
      <c r="J24" s="54"/>
      <c r="K24" s="54"/>
      <c r="L24" s="55"/>
      <c r="M24" s="55"/>
      <c r="N24" s="55"/>
      <c r="O24" s="55"/>
      <c r="P24" s="56"/>
      <c r="Q24" s="57"/>
      <c r="R24" s="57"/>
      <c r="S24" s="57"/>
      <c r="T24" s="57"/>
      <c r="U24" s="58"/>
      <c r="V24" s="57"/>
      <c r="W24" s="60"/>
      <c r="X24" s="49"/>
      <c r="Y24" s="36"/>
      <c r="Z24" s="36"/>
      <c r="AA24" s="36"/>
      <c r="AB24" s="15"/>
      <c r="AC24" s="15"/>
      <c r="AD24" s="15"/>
      <c r="AE24" s="15"/>
    </row>
    <row r="25" spans="1:31" ht="22.2" thickBot="1">
      <c r="A25" s="36"/>
      <c r="B25" s="92"/>
      <c r="C25" s="332"/>
      <c r="D25" s="332"/>
      <c r="E25" s="21"/>
      <c r="F25" s="652" t="s">
        <v>1</v>
      </c>
      <c r="G25" s="652"/>
      <c r="H25" s="54"/>
      <c r="I25" s="54"/>
      <c r="J25" s="54"/>
      <c r="K25" s="54"/>
      <c r="L25" s="55"/>
      <c r="M25" s="55"/>
      <c r="N25" s="55"/>
      <c r="O25" s="55"/>
      <c r="P25" s="56"/>
      <c r="Q25" s="57"/>
      <c r="R25" s="57"/>
      <c r="S25" s="57"/>
      <c r="T25" s="57"/>
      <c r="U25" s="58"/>
      <c r="V25" s="57"/>
      <c r="W25" s="60"/>
      <c r="X25" s="49"/>
      <c r="Y25" s="36"/>
      <c r="Z25" s="36"/>
      <c r="AA25" s="36"/>
      <c r="AB25" s="15"/>
      <c r="AC25" s="15"/>
      <c r="AD25" s="15"/>
      <c r="AE25" s="15"/>
    </row>
    <row r="26" spans="1:31" ht="22.2" thickBot="1">
      <c r="A26" s="36"/>
      <c r="B26" s="366" t="s">
        <v>7</v>
      </c>
      <c r="C26" s="367"/>
      <c r="D26" s="385">
        <v>44441</v>
      </c>
      <c r="E26" s="385">
        <v>44455</v>
      </c>
      <c r="F26" s="385">
        <v>44469</v>
      </c>
      <c r="G26" s="385">
        <v>44483</v>
      </c>
      <c r="H26" s="385">
        <v>44497</v>
      </c>
      <c r="I26" s="385">
        <v>44511</v>
      </c>
      <c r="J26" s="386">
        <v>44525</v>
      </c>
      <c r="K26" s="387">
        <v>44548</v>
      </c>
      <c r="L26" s="387">
        <v>44597</v>
      </c>
      <c r="M26" s="387">
        <v>44611</v>
      </c>
      <c r="N26" s="387">
        <v>44623</v>
      </c>
      <c r="O26" s="387">
        <v>44630</v>
      </c>
      <c r="P26" s="387">
        <v>44637</v>
      </c>
      <c r="Q26" s="385">
        <v>44651</v>
      </c>
      <c r="R26" s="385">
        <v>44658</v>
      </c>
      <c r="S26" s="717"/>
      <c r="T26" s="388"/>
      <c r="U26" s="721" t="s">
        <v>14</v>
      </c>
      <c r="V26" s="369"/>
      <c r="W26" s="370" t="s">
        <v>15</v>
      </c>
      <c r="X26" s="49"/>
      <c r="Y26" s="26"/>
      <c r="Z26" s="26"/>
      <c r="AA26" s="26"/>
      <c r="AB26" s="15"/>
      <c r="AC26" s="15"/>
      <c r="AD26" s="15"/>
      <c r="AE26" s="15"/>
    </row>
    <row r="27" spans="1:31" ht="18.600000000000001">
      <c r="A27" s="36">
        <v>1</v>
      </c>
      <c r="B27" s="135" t="s">
        <v>36</v>
      </c>
      <c r="C27" s="361"/>
      <c r="D27" s="355">
        <v>2168</v>
      </c>
      <c r="E27" s="228">
        <v>2250</v>
      </c>
      <c r="F27" s="227">
        <v>2229</v>
      </c>
      <c r="G27" s="227">
        <v>1143</v>
      </c>
      <c r="H27" s="227">
        <v>2385</v>
      </c>
      <c r="I27" s="227">
        <v>2301</v>
      </c>
      <c r="J27" s="227">
        <v>2286</v>
      </c>
      <c r="K27" s="227">
        <v>2301</v>
      </c>
      <c r="L27" s="228">
        <v>2197</v>
      </c>
      <c r="M27" s="228">
        <v>2281</v>
      </c>
      <c r="N27" s="233">
        <v>2355</v>
      </c>
      <c r="O27" s="229">
        <v>2348</v>
      </c>
      <c r="P27" s="229">
        <v>2309</v>
      </c>
      <c r="Q27" s="230">
        <v>2378</v>
      </c>
      <c r="R27" s="264">
        <v>2265</v>
      </c>
      <c r="S27" s="160">
        <v>2196</v>
      </c>
      <c r="T27" s="718"/>
      <c r="U27" s="722">
        <f>SUM(D27:T27)</f>
        <v>35392</v>
      </c>
      <c r="V27" s="153"/>
      <c r="W27" s="261">
        <f>SUM(D27:T27)/310</f>
        <v>114.16774193548387</v>
      </c>
      <c r="X27" s="49"/>
      <c r="Y27" s="26"/>
      <c r="Z27" s="26"/>
      <c r="AA27" s="26"/>
      <c r="AB27" s="15"/>
      <c r="AC27" s="15"/>
      <c r="AD27" s="15"/>
      <c r="AE27" s="15"/>
    </row>
    <row r="28" spans="1:31" ht="18.600000000000001">
      <c r="A28" s="36">
        <v>2</v>
      </c>
      <c r="B28" s="136" t="s">
        <v>54</v>
      </c>
      <c r="C28" s="362"/>
      <c r="D28" s="356">
        <v>2262</v>
      </c>
      <c r="E28" s="207">
        <v>2193</v>
      </c>
      <c r="F28" s="207">
        <v>2239</v>
      </c>
      <c r="G28" s="207">
        <v>1154</v>
      </c>
      <c r="H28" s="207">
        <v>2364</v>
      </c>
      <c r="I28" s="207">
        <v>2254</v>
      </c>
      <c r="J28" s="162">
        <v>2276</v>
      </c>
      <c r="K28" s="162">
        <v>2314</v>
      </c>
      <c r="L28" s="162">
        <v>2181</v>
      </c>
      <c r="M28" s="162">
        <v>2200</v>
      </c>
      <c r="N28" s="208">
        <v>2340</v>
      </c>
      <c r="O28" s="209">
        <v>2284</v>
      </c>
      <c r="P28" s="209">
        <v>2330</v>
      </c>
      <c r="Q28" s="209">
        <v>2306</v>
      </c>
      <c r="R28" s="267">
        <v>2270</v>
      </c>
      <c r="S28" s="160">
        <v>2330</v>
      </c>
      <c r="T28" s="719"/>
      <c r="U28" s="722">
        <f t="shared" ref="U28:U40" si="2">SUM(D28:T28)</f>
        <v>35297</v>
      </c>
      <c r="V28" s="210"/>
      <c r="W28" s="262">
        <f>SUM(D28:T28)/310</f>
        <v>113.86129032258064</v>
      </c>
      <c r="X28" s="49"/>
      <c r="Y28" s="26"/>
      <c r="Z28" s="26"/>
      <c r="AA28" s="26"/>
      <c r="AB28" s="15"/>
      <c r="AC28" s="15"/>
      <c r="AD28" s="15"/>
      <c r="AE28" s="15"/>
    </row>
    <row r="29" spans="1:31" ht="18.600000000000001">
      <c r="A29" s="36">
        <v>3</v>
      </c>
      <c r="B29" s="136" t="s">
        <v>63</v>
      </c>
      <c r="C29" s="362"/>
      <c r="D29" s="350">
        <v>2073</v>
      </c>
      <c r="E29" s="156">
        <v>2090</v>
      </c>
      <c r="F29" s="157">
        <v>2206</v>
      </c>
      <c r="G29" s="157">
        <v>1074</v>
      </c>
      <c r="H29" s="157">
        <v>1000</v>
      </c>
      <c r="I29" s="157">
        <v>2236</v>
      </c>
      <c r="J29" s="157">
        <v>2171</v>
      </c>
      <c r="K29" s="161">
        <v>2203</v>
      </c>
      <c r="L29" s="161">
        <v>2211</v>
      </c>
      <c r="M29" s="161">
        <v>2293</v>
      </c>
      <c r="N29" s="314">
        <v>2262</v>
      </c>
      <c r="O29" s="320">
        <v>2202</v>
      </c>
      <c r="P29" s="314">
        <v>2237</v>
      </c>
      <c r="Q29" s="314">
        <v>2171</v>
      </c>
      <c r="R29" s="344">
        <v>2165</v>
      </c>
      <c r="S29" s="160">
        <v>2097</v>
      </c>
      <c r="T29" s="719"/>
      <c r="U29" s="722">
        <f t="shared" si="2"/>
        <v>32691</v>
      </c>
      <c r="V29" s="155"/>
      <c r="W29" s="262">
        <f>SUM(D29:T29)/300</f>
        <v>108.97</v>
      </c>
      <c r="X29" s="49"/>
      <c r="Y29" s="26"/>
      <c r="Z29" s="26"/>
      <c r="AA29" s="26"/>
      <c r="AB29" s="15"/>
      <c r="AC29" s="15"/>
      <c r="AD29" s="15"/>
      <c r="AE29" s="15"/>
    </row>
    <row r="30" spans="1:31" ht="18.600000000000001">
      <c r="A30" s="36">
        <v>4</v>
      </c>
      <c r="B30" s="136" t="s">
        <v>61</v>
      </c>
      <c r="C30" s="362"/>
      <c r="D30" s="356">
        <v>2046</v>
      </c>
      <c r="E30" s="157">
        <v>2192</v>
      </c>
      <c r="F30" s="204">
        <v>1020</v>
      </c>
      <c r="G30" s="204">
        <v>1076</v>
      </c>
      <c r="H30" s="205">
        <v>2185</v>
      </c>
      <c r="I30" s="157">
        <v>0</v>
      </c>
      <c r="J30" s="157">
        <v>0</v>
      </c>
      <c r="K30" s="161">
        <v>0</v>
      </c>
      <c r="L30" s="161">
        <v>0</v>
      </c>
      <c r="M30" s="161">
        <v>0</v>
      </c>
      <c r="N30" s="314">
        <v>2175</v>
      </c>
      <c r="O30" s="319">
        <v>2239</v>
      </c>
      <c r="P30" s="314">
        <v>2102</v>
      </c>
      <c r="Q30" s="314">
        <v>0</v>
      </c>
      <c r="R30" s="344">
        <v>2193</v>
      </c>
      <c r="S30" s="160">
        <v>0</v>
      </c>
      <c r="T30" s="719"/>
      <c r="U30" s="722">
        <f t="shared" si="2"/>
        <v>17228</v>
      </c>
      <c r="V30" s="137"/>
      <c r="W30" s="262">
        <f>SUM(D30:T30)/160</f>
        <v>107.675</v>
      </c>
      <c r="X30" s="49"/>
      <c r="Y30" s="51"/>
      <c r="Z30" s="51"/>
      <c r="AA30" s="51"/>
      <c r="AB30" s="15"/>
      <c r="AC30" s="15"/>
      <c r="AD30" s="15"/>
      <c r="AE30" s="15"/>
    </row>
    <row r="31" spans="1:31" ht="18.600000000000001">
      <c r="A31" s="36">
        <v>5</v>
      </c>
      <c r="B31" s="136" t="s">
        <v>39</v>
      </c>
      <c r="C31" s="362"/>
      <c r="D31" s="350">
        <v>2202</v>
      </c>
      <c r="E31" s="156">
        <v>2128</v>
      </c>
      <c r="F31" s="157">
        <v>0</v>
      </c>
      <c r="G31" s="157">
        <v>0</v>
      </c>
      <c r="H31" s="157">
        <v>0</v>
      </c>
      <c r="I31" s="157">
        <v>0</v>
      </c>
      <c r="J31" s="157">
        <v>0</v>
      </c>
      <c r="K31" s="161">
        <v>0</v>
      </c>
      <c r="L31" s="161">
        <v>2144</v>
      </c>
      <c r="M31" s="161">
        <v>2191</v>
      </c>
      <c r="N31" s="314">
        <v>2067</v>
      </c>
      <c r="O31" s="320">
        <v>0</v>
      </c>
      <c r="P31" s="314">
        <v>2036</v>
      </c>
      <c r="Q31" s="314">
        <v>0</v>
      </c>
      <c r="R31" s="344">
        <v>0</v>
      </c>
      <c r="S31" s="160">
        <v>0</v>
      </c>
      <c r="T31" s="719"/>
      <c r="U31" s="722">
        <f t="shared" si="2"/>
        <v>12768</v>
      </c>
      <c r="V31" s="155"/>
      <c r="W31" s="262">
        <f>SUM(D31:T31)/120</f>
        <v>106.4</v>
      </c>
      <c r="X31" s="49"/>
      <c r="Y31" s="656"/>
      <c r="Z31" s="656"/>
      <c r="AA31" s="656"/>
      <c r="AB31" s="15"/>
      <c r="AC31" s="15"/>
      <c r="AD31" s="15"/>
      <c r="AE31" s="15"/>
    </row>
    <row r="32" spans="1:31" ht="18.600000000000001">
      <c r="A32" s="36">
        <v>6</v>
      </c>
      <c r="B32" s="136" t="s">
        <v>3</v>
      </c>
      <c r="C32" s="362"/>
      <c r="D32" s="356">
        <v>2041</v>
      </c>
      <c r="E32" s="157">
        <v>2157</v>
      </c>
      <c r="F32" s="205">
        <v>2119</v>
      </c>
      <c r="G32" s="204">
        <v>1035</v>
      </c>
      <c r="H32" s="204">
        <v>0</v>
      </c>
      <c r="I32" s="157">
        <v>0</v>
      </c>
      <c r="J32" s="157">
        <v>0</v>
      </c>
      <c r="K32" s="161">
        <v>0</v>
      </c>
      <c r="L32" s="161">
        <v>0</v>
      </c>
      <c r="M32" s="161">
        <v>0</v>
      </c>
      <c r="N32" s="314">
        <v>0</v>
      </c>
      <c r="O32" s="319">
        <v>0</v>
      </c>
      <c r="P32" s="314">
        <v>0</v>
      </c>
      <c r="Q32" s="314">
        <v>0</v>
      </c>
      <c r="R32" s="344">
        <v>0</v>
      </c>
      <c r="S32" s="160">
        <v>0</v>
      </c>
      <c r="T32" s="719"/>
      <c r="U32" s="722">
        <f t="shared" si="2"/>
        <v>7352</v>
      </c>
      <c r="V32" s="137"/>
      <c r="W32" s="262">
        <f>SUM(D32:T32)/70</f>
        <v>105.02857142857142</v>
      </c>
      <c r="X32" s="49"/>
      <c r="Y32" s="26"/>
      <c r="Z32" s="26"/>
      <c r="AA32" s="26"/>
      <c r="AB32" s="15"/>
      <c r="AC32" s="15"/>
      <c r="AD32" s="15"/>
      <c r="AE32" s="15"/>
    </row>
    <row r="33" spans="1:31" ht="18.600000000000001">
      <c r="A33" s="36">
        <v>7</v>
      </c>
      <c r="B33" s="136" t="s">
        <v>37</v>
      </c>
      <c r="C33" s="362"/>
      <c r="D33" s="350">
        <v>2124</v>
      </c>
      <c r="E33" s="156">
        <v>2168</v>
      </c>
      <c r="F33" s="157">
        <v>2143</v>
      </c>
      <c r="G33" s="157">
        <v>1027</v>
      </c>
      <c r="H33" s="157">
        <v>2024</v>
      </c>
      <c r="I33" s="157">
        <v>2039</v>
      </c>
      <c r="J33" s="157">
        <v>1969</v>
      </c>
      <c r="K33" s="157">
        <v>2149</v>
      </c>
      <c r="L33" s="156">
        <v>2210</v>
      </c>
      <c r="M33" s="156">
        <v>2081</v>
      </c>
      <c r="N33" s="158">
        <v>2072</v>
      </c>
      <c r="O33" s="159">
        <v>2036</v>
      </c>
      <c r="P33" s="159">
        <v>2056</v>
      </c>
      <c r="Q33" s="160">
        <v>2090</v>
      </c>
      <c r="R33" s="265">
        <v>2000</v>
      </c>
      <c r="S33" s="160">
        <v>2019</v>
      </c>
      <c r="T33" s="719"/>
      <c r="U33" s="722">
        <f t="shared" si="2"/>
        <v>32207</v>
      </c>
      <c r="V33" s="93"/>
      <c r="W33" s="262">
        <f>SUM(D33:T33)/310</f>
        <v>103.89354838709677</v>
      </c>
      <c r="X33" s="49"/>
      <c r="Y33" s="26"/>
      <c r="Z33" s="26"/>
      <c r="AA33" s="26"/>
      <c r="AB33" s="15"/>
      <c r="AC33" s="15"/>
      <c r="AD33" s="15"/>
      <c r="AE33" s="15"/>
    </row>
    <row r="34" spans="1:31" ht="18.600000000000001">
      <c r="A34" s="36">
        <v>8</v>
      </c>
      <c r="B34" s="136" t="s">
        <v>42</v>
      </c>
      <c r="C34" s="362"/>
      <c r="D34" s="270">
        <v>2071</v>
      </c>
      <c r="E34" s="157">
        <v>1901</v>
      </c>
      <c r="F34" s="157">
        <v>2071</v>
      </c>
      <c r="G34" s="157">
        <v>1010</v>
      </c>
      <c r="H34" s="157">
        <v>1990</v>
      </c>
      <c r="I34" s="157">
        <v>2133</v>
      </c>
      <c r="J34" s="156">
        <v>2059</v>
      </c>
      <c r="K34" s="156">
        <v>2048</v>
      </c>
      <c r="L34" s="156">
        <v>2066</v>
      </c>
      <c r="M34" s="156">
        <v>1960</v>
      </c>
      <c r="N34" s="159">
        <v>2029</v>
      </c>
      <c r="O34" s="160">
        <v>2080</v>
      </c>
      <c r="P34" s="160">
        <v>2066</v>
      </c>
      <c r="Q34" s="160">
        <v>0</v>
      </c>
      <c r="R34" s="265">
        <v>0</v>
      </c>
      <c r="S34" s="160">
        <v>0</v>
      </c>
      <c r="T34" s="719"/>
      <c r="U34" s="722">
        <f t="shared" si="2"/>
        <v>25484</v>
      </c>
      <c r="V34" s="93"/>
      <c r="W34" s="262">
        <f>SUM(D34:T34)/250</f>
        <v>101.93600000000001</v>
      </c>
      <c r="X34" s="49"/>
      <c r="Y34" s="649"/>
      <c r="Z34" s="649"/>
      <c r="AA34" s="649"/>
      <c r="AB34" s="15"/>
      <c r="AC34" s="15"/>
      <c r="AD34" s="15"/>
      <c r="AE34" s="15"/>
    </row>
    <row r="35" spans="1:31" ht="18.600000000000001">
      <c r="A35" s="36">
        <v>9</v>
      </c>
      <c r="B35" s="136" t="s">
        <v>35</v>
      </c>
      <c r="C35" s="362"/>
      <c r="D35" s="350">
        <v>1934</v>
      </c>
      <c r="E35" s="157">
        <v>1977</v>
      </c>
      <c r="F35" s="157">
        <v>2004</v>
      </c>
      <c r="G35" s="157">
        <v>1022</v>
      </c>
      <c r="H35" s="157">
        <v>1947</v>
      </c>
      <c r="I35" s="157">
        <v>2094</v>
      </c>
      <c r="J35" s="157">
        <v>1826</v>
      </c>
      <c r="K35" s="157">
        <v>2016</v>
      </c>
      <c r="L35" s="156">
        <v>1963</v>
      </c>
      <c r="M35" s="156">
        <v>2069</v>
      </c>
      <c r="N35" s="158">
        <v>2107</v>
      </c>
      <c r="O35" s="159">
        <v>2099</v>
      </c>
      <c r="P35" s="159">
        <v>2026</v>
      </c>
      <c r="Q35" s="160">
        <v>0</v>
      </c>
      <c r="R35" s="265">
        <v>0</v>
      </c>
      <c r="S35" s="160">
        <v>2039</v>
      </c>
      <c r="T35" s="719"/>
      <c r="U35" s="722">
        <f t="shared" si="2"/>
        <v>27123</v>
      </c>
      <c r="V35" s="93"/>
      <c r="W35" s="262">
        <f>SUM(D35:T35)/270</f>
        <v>100.45555555555555</v>
      </c>
      <c r="X35" s="49"/>
      <c r="Y35" s="36"/>
      <c r="Z35" s="36"/>
      <c r="AA35" s="36"/>
      <c r="AB35" s="15"/>
      <c r="AC35" s="15"/>
      <c r="AD35" s="15"/>
      <c r="AE35" s="15"/>
    </row>
    <row r="36" spans="1:31" ht="19.5" customHeight="1">
      <c r="A36" s="36">
        <v>10</v>
      </c>
      <c r="B36" s="150" t="s">
        <v>72</v>
      </c>
      <c r="C36" s="363"/>
      <c r="D36" s="357">
        <v>0</v>
      </c>
      <c r="E36" s="207">
        <v>0</v>
      </c>
      <c r="F36" s="207">
        <v>0</v>
      </c>
      <c r="G36" s="207">
        <v>0</v>
      </c>
      <c r="H36" s="207">
        <v>1934</v>
      </c>
      <c r="I36" s="207">
        <v>1997</v>
      </c>
      <c r="J36" s="162">
        <v>2006</v>
      </c>
      <c r="K36" s="162">
        <v>2121</v>
      </c>
      <c r="L36" s="162">
        <v>1968</v>
      </c>
      <c r="M36" s="162">
        <v>1977</v>
      </c>
      <c r="N36" s="208">
        <v>1998</v>
      </c>
      <c r="O36" s="209">
        <v>2045</v>
      </c>
      <c r="P36" s="209">
        <v>1981</v>
      </c>
      <c r="Q36" s="209">
        <v>0</v>
      </c>
      <c r="R36" s="267">
        <v>1965</v>
      </c>
      <c r="S36" s="160">
        <v>2005</v>
      </c>
      <c r="T36" s="719"/>
      <c r="U36" s="722">
        <f t="shared" si="2"/>
        <v>21997</v>
      </c>
      <c r="V36" s="210"/>
      <c r="W36" s="262">
        <f>SUM(D36:T36)/220</f>
        <v>99.986363636363635</v>
      </c>
      <c r="X36" s="49"/>
      <c r="Y36" s="649"/>
      <c r="Z36" s="649"/>
      <c r="AA36" s="649"/>
      <c r="AB36" s="15"/>
      <c r="AC36" s="15"/>
      <c r="AD36" s="15"/>
      <c r="AE36" s="15"/>
    </row>
    <row r="37" spans="1:31" ht="19.5" customHeight="1">
      <c r="A37" s="36">
        <v>11</v>
      </c>
      <c r="B37" s="136" t="s">
        <v>40</v>
      </c>
      <c r="C37" s="362"/>
      <c r="D37" s="350">
        <v>1791</v>
      </c>
      <c r="E37" s="156">
        <v>1990</v>
      </c>
      <c r="F37" s="157">
        <v>0</v>
      </c>
      <c r="G37" s="157">
        <v>920</v>
      </c>
      <c r="H37" s="157">
        <v>2009</v>
      </c>
      <c r="I37" s="157">
        <v>1952</v>
      </c>
      <c r="J37" s="157">
        <v>1966</v>
      </c>
      <c r="K37" s="157">
        <v>0</v>
      </c>
      <c r="L37" s="156">
        <v>0</v>
      </c>
      <c r="M37" s="156">
        <v>0</v>
      </c>
      <c r="N37" s="158">
        <v>2041</v>
      </c>
      <c r="O37" s="159">
        <v>0</v>
      </c>
      <c r="P37" s="159">
        <v>1923</v>
      </c>
      <c r="Q37" s="160">
        <v>0</v>
      </c>
      <c r="R37" s="265">
        <v>2079</v>
      </c>
      <c r="S37" s="160">
        <v>1851</v>
      </c>
      <c r="T37" s="719"/>
      <c r="U37" s="722">
        <f t="shared" si="2"/>
        <v>18522</v>
      </c>
      <c r="V37" s="93"/>
      <c r="W37" s="262">
        <f>SUM(D37:T37)/190</f>
        <v>97.484210526315792</v>
      </c>
      <c r="X37" s="49"/>
      <c r="Y37" s="649"/>
      <c r="Z37" s="649"/>
      <c r="AA37" s="649"/>
      <c r="AB37" s="15"/>
      <c r="AC37" s="15"/>
      <c r="AD37" s="15"/>
      <c r="AE37" s="15"/>
    </row>
    <row r="38" spans="1:31" ht="18.600000000000001">
      <c r="A38" s="36">
        <v>12</v>
      </c>
      <c r="B38" s="136" t="s">
        <v>38</v>
      </c>
      <c r="C38" s="362"/>
      <c r="D38" s="358">
        <v>1751</v>
      </c>
      <c r="E38" s="257">
        <v>1764</v>
      </c>
      <c r="F38" s="257">
        <v>1859</v>
      </c>
      <c r="G38" s="257">
        <v>832</v>
      </c>
      <c r="H38" s="257">
        <v>1943</v>
      </c>
      <c r="I38" s="257">
        <v>1913</v>
      </c>
      <c r="J38" s="258">
        <v>2010</v>
      </c>
      <c r="K38" s="258">
        <v>2096</v>
      </c>
      <c r="L38" s="156">
        <v>1912</v>
      </c>
      <c r="M38" s="258">
        <v>1883</v>
      </c>
      <c r="N38" s="259">
        <v>1963</v>
      </c>
      <c r="O38" s="260">
        <v>1957</v>
      </c>
      <c r="P38" s="260">
        <v>1880</v>
      </c>
      <c r="Q38" s="260">
        <v>0</v>
      </c>
      <c r="R38" s="269">
        <v>0</v>
      </c>
      <c r="S38" s="160">
        <v>1792</v>
      </c>
      <c r="T38" s="719"/>
      <c r="U38" s="722">
        <f t="shared" si="2"/>
        <v>25555</v>
      </c>
      <c r="V38" s="93"/>
      <c r="W38" s="262">
        <f>SUM(D38:T38)/270</f>
        <v>94.648148148148152</v>
      </c>
      <c r="X38" s="49"/>
      <c r="Y38" s="36"/>
      <c r="Z38" s="36"/>
      <c r="AA38" s="36"/>
      <c r="AB38" s="15"/>
      <c r="AC38" s="15"/>
      <c r="AD38" s="15"/>
      <c r="AE38" s="15"/>
    </row>
    <row r="39" spans="1:31" ht="18.600000000000001">
      <c r="A39" s="36">
        <v>13</v>
      </c>
      <c r="B39" s="136" t="s">
        <v>75</v>
      </c>
      <c r="C39" s="362"/>
      <c r="D39" s="359">
        <v>0</v>
      </c>
      <c r="E39" s="298">
        <v>0</v>
      </c>
      <c r="F39" s="299">
        <v>0</v>
      </c>
      <c r="G39" s="299">
        <v>0</v>
      </c>
      <c r="H39" s="299">
        <v>0</v>
      </c>
      <c r="I39" s="299">
        <v>0</v>
      </c>
      <c r="J39" s="300">
        <v>0</v>
      </c>
      <c r="K39" s="300">
        <v>0</v>
      </c>
      <c r="L39" s="156">
        <v>1619</v>
      </c>
      <c r="M39" s="300">
        <v>1683</v>
      </c>
      <c r="N39" s="301">
        <v>1715</v>
      </c>
      <c r="O39" s="302">
        <v>1716</v>
      </c>
      <c r="P39" s="302">
        <v>0</v>
      </c>
      <c r="Q39" s="302">
        <v>1656</v>
      </c>
      <c r="R39" s="303">
        <v>0</v>
      </c>
      <c r="S39" s="160">
        <v>1755</v>
      </c>
      <c r="T39" s="719"/>
      <c r="U39" s="722">
        <f t="shared" si="2"/>
        <v>10144</v>
      </c>
      <c r="V39" s="210"/>
      <c r="W39" s="262">
        <f>SUM(D39:T39)/120</f>
        <v>84.533333333333331</v>
      </c>
      <c r="X39" s="49"/>
      <c r="Y39" s="36"/>
      <c r="Z39" s="36"/>
      <c r="AA39" s="36"/>
      <c r="AB39" s="15"/>
      <c r="AC39" s="15"/>
      <c r="AD39" s="15"/>
      <c r="AE39" s="15"/>
    </row>
    <row r="40" spans="1:31" ht="19.2" thickBot="1">
      <c r="A40" s="36">
        <v>14</v>
      </c>
      <c r="B40" s="138" t="s">
        <v>41</v>
      </c>
      <c r="C40" s="364"/>
      <c r="D40" s="360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5">
        <v>0</v>
      </c>
      <c r="K40" s="165">
        <v>0</v>
      </c>
      <c r="L40" s="165">
        <v>0</v>
      </c>
      <c r="M40" s="165">
        <v>0</v>
      </c>
      <c r="N40" s="166">
        <v>0</v>
      </c>
      <c r="O40" s="167">
        <v>0</v>
      </c>
      <c r="P40" s="167">
        <v>0</v>
      </c>
      <c r="Q40" s="167">
        <v>0</v>
      </c>
      <c r="R40" s="266">
        <v>0</v>
      </c>
      <c r="S40" s="160">
        <v>0</v>
      </c>
      <c r="T40" s="720"/>
      <c r="U40" s="722">
        <f t="shared" si="2"/>
        <v>0</v>
      </c>
      <c r="V40" s="304"/>
      <c r="W40" s="263">
        <f>SUM(D40:T40)/20</f>
        <v>0</v>
      </c>
      <c r="X40" s="49"/>
      <c r="Y40" s="36"/>
      <c r="Z40" s="36"/>
      <c r="AA40" s="36"/>
      <c r="AB40" s="15"/>
      <c r="AC40" s="15"/>
      <c r="AD40" s="15"/>
      <c r="AE40" s="15"/>
    </row>
    <row r="41" spans="1:31" ht="21.6">
      <c r="A41" s="19"/>
      <c r="B41" s="61"/>
      <c r="C41" s="61"/>
      <c r="D41" s="61"/>
      <c r="E41" s="21"/>
      <c r="F41" s="271"/>
      <c r="G41" s="271"/>
      <c r="H41" s="271"/>
      <c r="I41" s="271"/>
      <c r="J41" s="271"/>
      <c r="K41" s="271"/>
      <c r="L41" s="62"/>
      <c r="M41" s="62"/>
      <c r="N41" s="63"/>
      <c r="O41" s="63"/>
      <c r="P41" s="272"/>
      <c r="Q41" s="64"/>
      <c r="R41" s="64"/>
      <c r="S41" s="65"/>
      <c r="T41" s="651"/>
      <c r="U41" s="651"/>
      <c r="V41" s="651"/>
      <c r="W41" s="40"/>
      <c r="X41" s="49"/>
      <c r="Y41" s="36"/>
      <c r="Z41" s="36"/>
      <c r="AA41" s="36"/>
      <c r="AB41" s="15"/>
      <c r="AC41" s="15"/>
      <c r="AD41" s="15"/>
      <c r="AE41" s="15"/>
    </row>
    <row r="42" spans="1:31" ht="18.600000000000001">
      <c r="A42" s="19"/>
      <c r="B42" s="235"/>
      <c r="C42" s="332"/>
      <c r="D42" s="332"/>
      <c r="E42" s="235"/>
      <c r="F42" s="235"/>
      <c r="G42" s="235"/>
      <c r="H42" s="235"/>
      <c r="I42" s="235"/>
      <c r="J42" s="235"/>
      <c r="K42" s="235"/>
      <c r="L42" s="273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49"/>
      <c r="Y42" s="649"/>
      <c r="Z42" s="649"/>
      <c r="AA42" s="649"/>
      <c r="AB42" s="15"/>
      <c r="AC42" s="15"/>
      <c r="AD42" s="15"/>
      <c r="AE42" s="15"/>
    </row>
    <row r="43" spans="1:31" ht="18.600000000000001">
      <c r="A43" s="19"/>
      <c r="B43" s="59"/>
      <c r="C43" s="59"/>
      <c r="D43" s="59"/>
      <c r="E43" s="21"/>
      <c r="F43" s="66"/>
      <c r="G43" s="54"/>
      <c r="H43" s="54"/>
      <c r="I43" s="54"/>
      <c r="J43" s="54"/>
      <c r="K43" s="54"/>
      <c r="L43" s="55"/>
      <c r="M43" s="55"/>
      <c r="N43" s="55"/>
      <c r="O43" s="55"/>
      <c r="P43" s="56"/>
      <c r="Q43" s="57"/>
      <c r="R43" s="57"/>
      <c r="S43" s="57"/>
      <c r="T43" s="57"/>
      <c r="U43" s="58"/>
      <c r="V43" s="57"/>
      <c r="W43" s="60"/>
      <c r="X43" s="49"/>
      <c r="Y43" s="36"/>
      <c r="Z43" s="36"/>
      <c r="AA43" s="36"/>
      <c r="AB43" s="15"/>
      <c r="AC43" s="15"/>
      <c r="AD43" s="15"/>
      <c r="AE43" s="15"/>
    </row>
    <row r="44" spans="1:31" ht="18.600000000000001">
      <c r="A44" s="19"/>
      <c r="B44" s="235"/>
      <c r="C44" s="332"/>
      <c r="D44" s="332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49"/>
      <c r="Y44" s="36"/>
      <c r="Z44" s="36"/>
      <c r="AA44" s="36"/>
      <c r="AB44" s="15"/>
      <c r="AC44" s="15"/>
      <c r="AD44" s="15"/>
      <c r="AE44" s="15"/>
    </row>
    <row r="45" spans="1:31" ht="18.600000000000001">
      <c r="A45" s="36"/>
      <c r="B45" s="59"/>
      <c r="C45" s="59"/>
      <c r="D45" s="59"/>
      <c r="E45" s="21"/>
      <c r="F45" s="66"/>
      <c r="G45" s="54"/>
      <c r="H45" s="54"/>
      <c r="I45" s="54"/>
      <c r="J45" s="54"/>
      <c r="K45" s="54"/>
      <c r="L45" s="55"/>
      <c r="M45" s="55"/>
      <c r="N45" s="55"/>
      <c r="O45" s="55"/>
      <c r="P45" s="56"/>
      <c r="Q45" s="57"/>
      <c r="R45" s="57"/>
      <c r="S45" s="57"/>
      <c r="T45" s="57"/>
      <c r="U45" s="58"/>
      <c r="V45" s="57"/>
      <c r="W45" s="60"/>
      <c r="X45" s="49"/>
      <c r="Y45" s="649"/>
      <c r="Z45" s="649"/>
      <c r="AA45" s="649"/>
      <c r="AB45" s="15"/>
      <c r="AC45" s="15"/>
      <c r="AD45" s="15"/>
      <c r="AE45" s="15"/>
    </row>
    <row r="46" spans="1:31" ht="18.600000000000001">
      <c r="A46" s="36"/>
      <c r="B46" s="59"/>
      <c r="C46" s="59"/>
      <c r="D46" s="59"/>
      <c r="E46" s="21"/>
      <c r="F46" s="66"/>
      <c r="G46" s="54"/>
      <c r="H46" s="54"/>
      <c r="I46" s="54"/>
      <c r="J46" s="54"/>
      <c r="K46" s="54"/>
      <c r="L46" s="55"/>
      <c r="M46" s="55"/>
      <c r="N46" s="55"/>
      <c r="O46" s="55"/>
      <c r="P46" s="56"/>
      <c r="Q46" s="57"/>
      <c r="R46" s="57"/>
      <c r="S46" s="57"/>
      <c r="T46" s="57"/>
      <c r="U46" s="58"/>
      <c r="V46" s="57"/>
      <c r="W46" s="60"/>
      <c r="X46" s="49"/>
      <c r="Y46" s="52"/>
      <c r="Z46" s="52"/>
      <c r="AA46" s="52"/>
      <c r="AB46" s="15"/>
      <c r="AC46" s="15"/>
      <c r="AD46" s="15"/>
      <c r="AE46" s="15"/>
    </row>
    <row r="47" spans="1:31" ht="18.600000000000001">
      <c r="A47" s="36"/>
      <c r="B47" s="59"/>
      <c r="C47" s="59"/>
      <c r="D47" s="59"/>
      <c r="E47" s="21"/>
      <c r="F47" s="66"/>
      <c r="G47" s="54"/>
      <c r="H47" s="54"/>
      <c r="I47" s="54"/>
      <c r="J47" s="54"/>
      <c r="K47" s="54"/>
      <c r="L47" s="55"/>
      <c r="M47" s="55"/>
      <c r="N47" s="55"/>
      <c r="O47" s="55"/>
      <c r="P47" s="56"/>
      <c r="Q47" s="57"/>
      <c r="R47" s="57"/>
      <c r="S47" s="57"/>
      <c r="T47" s="57"/>
      <c r="U47" s="58"/>
      <c r="V47" s="57"/>
      <c r="W47" s="60"/>
      <c r="X47" s="49"/>
      <c r="Y47" s="15"/>
      <c r="Z47" s="15"/>
      <c r="AA47" s="15"/>
      <c r="AB47" s="15"/>
      <c r="AC47" s="15"/>
      <c r="AD47" s="15"/>
      <c r="AE47" s="15"/>
    </row>
    <row r="48" spans="1:31" ht="18.600000000000001">
      <c r="A48" s="36"/>
      <c r="B48" s="59"/>
      <c r="C48" s="59"/>
      <c r="D48" s="59"/>
      <c r="E48" s="21"/>
      <c r="F48" s="66"/>
      <c r="G48" s="54"/>
      <c r="H48" s="54"/>
      <c r="I48" s="54"/>
      <c r="J48" s="54"/>
      <c r="K48" s="54"/>
      <c r="L48" s="55"/>
      <c r="M48" s="55"/>
      <c r="N48" s="55"/>
      <c r="O48" s="55"/>
      <c r="P48" s="56"/>
      <c r="Q48" s="57"/>
      <c r="R48" s="57"/>
      <c r="S48" s="57"/>
      <c r="T48" s="57"/>
      <c r="U48" s="58"/>
      <c r="V48" s="57"/>
      <c r="W48" s="60"/>
      <c r="X48" s="49"/>
      <c r="Y48" s="15"/>
      <c r="Z48" s="15"/>
      <c r="AA48" s="15"/>
      <c r="AB48" s="15"/>
      <c r="AC48" s="15"/>
      <c r="AD48" s="15"/>
      <c r="AE48" s="15"/>
    </row>
    <row r="49" spans="1:31" ht="18.600000000000001">
      <c r="A49" s="36"/>
      <c r="B49" s="59"/>
      <c r="C49" s="59"/>
      <c r="D49" s="59"/>
      <c r="E49" s="21"/>
      <c r="F49" s="66"/>
      <c r="G49" s="54"/>
      <c r="H49" s="54"/>
      <c r="I49" s="54"/>
      <c r="J49" s="54"/>
      <c r="K49" s="54"/>
      <c r="L49" s="55"/>
      <c r="M49" s="55"/>
      <c r="N49" s="55"/>
      <c r="O49" s="55"/>
      <c r="P49" s="56"/>
      <c r="Q49" s="57"/>
      <c r="R49" s="57"/>
      <c r="S49" s="57"/>
      <c r="T49" s="57"/>
      <c r="U49" s="58"/>
      <c r="V49" s="57"/>
      <c r="W49" s="60"/>
      <c r="X49" s="48"/>
      <c r="Y49" s="15"/>
      <c r="Z49" s="15"/>
      <c r="AA49" s="15"/>
      <c r="AB49" s="15"/>
      <c r="AC49" s="15"/>
      <c r="AD49" s="15"/>
      <c r="AE49" s="15"/>
    </row>
    <row r="50" spans="1:31" ht="2.25" customHeight="1">
      <c r="A50" s="36"/>
      <c r="B50" s="21"/>
      <c r="C50" s="21"/>
      <c r="D50" s="21"/>
      <c r="E50" s="21"/>
      <c r="F50" s="54"/>
      <c r="G50" s="54"/>
      <c r="H50" s="54"/>
      <c r="I50" s="54"/>
      <c r="J50" s="54"/>
      <c r="K50" s="55"/>
      <c r="L50" s="55"/>
      <c r="M50" s="55"/>
      <c r="N50" s="55"/>
      <c r="O50" s="55"/>
      <c r="P50" s="57"/>
      <c r="Q50" s="57"/>
      <c r="R50" s="57"/>
      <c r="S50" s="57"/>
      <c r="T50" s="60"/>
      <c r="U50" s="58"/>
      <c r="V50" s="60"/>
      <c r="W50" s="60"/>
      <c r="X50" s="48"/>
      <c r="Y50" s="15"/>
      <c r="Z50" s="15"/>
      <c r="AA50" s="15"/>
      <c r="AB50" s="15"/>
      <c r="AC50" s="15"/>
      <c r="AD50" s="15"/>
      <c r="AE50" s="15"/>
    </row>
    <row r="51" spans="1:31">
      <c r="A51" s="17"/>
      <c r="B51" s="17"/>
      <c r="C51" s="332"/>
      <c r="D51" s="332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53"/>
      <c r="Y51" s="17"/>
      <c r="Z51" s="15"/>
      <c r="AA51" s="15"/>
      <c r="AB51" s="15"/>
      <c r="AC51" s="15"/>
      <c r="AD51" s="15"/>
      <c r="AE51" s="15"/>
    </row>
    <row r="52" spans="1:3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7"/>
      <c r="Y52" s="17"/>
      <c r="Z52" s="15"/>
      <c r="AA52" s="15"/>
      <c r="AB52" s="15"/>
      <c r="AC52" s="15"/>
      <c r="AD52" s="15"/>
      <c r="AE52" s="15"/>
    </row>
    <row r="53" spans="1:3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</sheetData>
  <sortState xmlns:xlrd2="http://schemas.microsoft.com/office/spreadsheetml/2017/richdata2" ref="B15:W23">
    <sortCondition descending="1" ref="W15:W23"/>
  </sortState>
  <mergeCells count="13">
    <mergeCell ref="Y34:AA34"/>
    <mergeCell ref="Y42:AA42"/>
    <mergeCell ref="Y45:AA45"/>
    <mergeCell ref="F1:G1"/>
    <mergeCell ref="Y37:AA37"/>
    <mergeCell ref="T41:V41"/>
    <mergeCell ref="F13:G13"/>
    <mergeCell ref="F25:G25"/>
    <mergeCell ref="T1:V1"/>
    <mergeCell ref="Y36:AA36"/>
    <mergeCell ref="Y22:AA22"/>
    <mergeCell ref="Y23:AA23"/>
    <mergeCell ref="Y31:AA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S13" sqref="S13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ht="30">
      <c r="A2" s="15"/>
      <c r="B2" s="15"/>
      <c r="C2" s="15"/>
      <c r="D2" s="15"/>
      <c r="E2" s="15"/>
      <c r="F2" s="15"/>
      <c r="G2" s="92"/>
      <c r="H2" s="657" t="s">
        <v>20</v>
      </c>
      <c r="I2" s="658"/>
      <c r="J2" s="658"/>
      <c r="K2" s="658"/>
      <c r="L2" s="658"/>
      <c r="M2" s="658"/>
      <c r="N2" s="658"/>
      <c r="O2" s="658"/>
      <c r="P2" s="658"/>
      <c r="Q2" s="659"/>
      <c r="R2" s="92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ht="19.2" thickBot="1">
      <c r="A3" s="15"/>
      <c r="B3" s="15"/>
      <c r="C3" s="15"/>
      <c r="D3" s="15"/>
      <c r="E3" s="15"/>
      <c r="F3" s="15"/>
      <c r="G3" s="92"/>
      <c r="H3" s="172"/>
      <c r="I3" s="696"/>
      <c r="J3" s="696"/>
      <c r="K3" s="696"/>
      <c r="L3" s="696"/>
      <c r="M3" s="173"/>
      <c r="N3" s="173"/>
      <c r="O3" s="173"/>
      <c r="P3" s="173"/>
      <c r="Q3" s="174"/>
      <c r="R3" s="92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ht="19.8" thickTop="1" thickBot="1">
      <c r="A4" s="15"/>
      <c r="B4" s="15"/>
      <c r="C4" s="15"/>
      <c r="D4" s="15"/>
      <c r="E4" s="15"/>
      <c r="F4" s="15"/>
      <c r="G4" s="92"/>
      <c r="H4" s="175"/>
      <c r="I4" s="176"/>
      <c r="J4" s="11" t="s">
        <v>21</v>
      </c>
      <c r="K4" s="12">
        <f>SUM(J6:J43)</f>
        <v>0</v>
      </c>
      <c r="L4" s="11" t="s">
        <v>21</v>
      </c>
      <c r="M4" s="13">
        <f>SUM(L6:L43)</f>
        <v>3</v>
      </c>
      <c r="N4" s="11" t="s">
        <v>21</v>
      </c>
      <c r="O4" s="12">
        <f>SUM(N6:N43)</f>
        <v>104</v>
      </c>
      <c r="P4" s="11" t="s">
        <v>21</v>
      </c>
      <c r="Q4" s="177">
        <f>SUM(P6:P43)</f>
        <v>1530</v>
      </c>
      <c r="R4" s="171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1:29" ht="22.2" thickTop="1" thickBot="1">
      <c r="A5" s="15"/>
      <c r="B5" s="15"/>
      <c r="C5" s="15"/>
      <c r="D5" s="15"/>
      <c r="E5" s="15"/>
      <c r="F5" s="15"/>
      <c r="G5" s="170" t="s">
        <v>22</v>
      </c>
      <c r="H5" s="699" t="s">
        <v>23</v>
      </c>
      <c r="I5" s="700"/>
      <c r="J5" s="697" t="s">
        <v>49</v>
      </c>
      <c r="K5" s="697"/>
      <c r="L5" s="697" t="s">
        <v>51</v>
      </c>
      <c r="M5" s="697"/>
      <c r="N5" s="697" t="s">
        <v>50</v>
      </c>
      <c r="O5" s="697"/>
      <c r="P5" s="697" t="s">
        <v>52</v>
      </c>
      <c r="Q5" s="698"/>
      <c r="R5" s="92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1:29" ht="18.600000000000001">
      <c r="A6" s="15"/>
      <c r="B6" s="15"/>
      <c r="C6" s="15"/>
      <c r="D6" s="15"/>
      <c r="E6" s="15"/>
      <c r="F6" s="15"/>
      <c r="G6" s="25">
        <v>1</v>
      </c>
      <c r="H6" s="701" t="s">
        <v>30</v>
      </c>
      <c r="I6" s="702" t="s">
        <v>30</v>
      </c>
      <c r="J6" s="692">
        <v>0</v>
      </c>
      <c r="K6" s="692">
        <v>0</v>
      </c>
      <c r="L6" s="691">
        <v>1</v>
      </c>
      <c r="M6" s="691">
        <v>1</v>
      </c>
      <c r="N6" s="693">
        <v>28</v>
      </c>
      <c r="O6" s="693">
        <v>28</v>
      </c>
      <c r="P6" s="694">
        <v>164</v>
      </c>
      <c r="Q6" s="695">
        <v>164</v>
      </c>
      <c r="R6" s="2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ht="18.600000000000001">
      <c r="A7" s="15"/>
      <c r="B7" s="15"/>
      <c r="C7" s="15"/>
      <c r="D7" s="15"/>
      <c r="E7" s="15"/>
      <c r="F7" s="15"/>
      <c r="G7" s="25">
        <v>2</v>
      </c>
      <c r="H7" s="689" t="s">
        <v>26</v>
      </c>
      <c r="I7" s="690" t="s">
        <v>26</v>
      </c>
      <c r="J7" s="664">
        <v>0</v>
      </c>
      <c r="K7" s="664">
        <v>0</v>
      </c>
      <c r="L7" s="674">
        <v>1</v>
      </c>
      <c r="M7" s="674">
        <v>1</v>
      </c>
      <c r="N7" s="678">
        <v>17</v>
      </c>
      <c r="O7" s="678">
        <v>17</v>
      </c>
      <c r="P7" s="676">
        <v>200</v>
      </c>
      <c r="Q7" s="677">
        <v>200</v>
      </c>
      <c r="R7" s="2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t="18.600000000000001">
      <c r="A8" s="15"/>
      <c r="B8" s="15"/>
      <c r="C8" s="15"/>
      <c r="D8" s="15"/>
      <c r="E8" s="15"/>
      <c r="F8" s="15"/>
      <c r="G8" s="25">
        <v>3</v>
      </c>
      <c r="H8" s="689" t="s">
        <v>45</v>
      </c>
      <c r="I8" s="690" t="s">
        <v>45</v>
      </c>
      <c r="J8" s="664">
        <v>0</v>
      </c>
      <c r="K8" s="664">
        <v>0</v>
      </c>
      <c r="L8" s="674">
        <v>1</v>
      </c>
      <c r="M8" s="674">
        <v>1</v>
      </c>
      <c r="N8" s="678">
        <v>2</v>
      </c>
      <c r="O8" s="678">
        <v>2</v>
      </c>
      <c r="P8" s="676">
        <v>140</v>
      </c>
      <c r="Q8" s="677">
        <v>140</v>
      </c>
      <c r="R8" s="2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29" ht="18.600000000000001">
      <c r="A9" s="15"/>
      <c r="B9" s="15"/>
      <c r="C9" s="15"/>
      <c r="D9" s="15"/>
      <c r="E9" s="15"/>
      <c r="F9" s="15"/>
      <c r="G9" s="25">
        <v>4</v>
      </c>
      <c r="H9" s="689" t="s">
        <v>31</v>
      </c>
      <c r="I9" s="690" t="s">
        <v>31</v>
      </c>
      <c r="J9" s="664">
        <v>0</v>
      </c>
      <c r="K9" s="664">
        <v>0</v>
      </c>
      <c r="L9" s="674">
        <v>0</v>
      </c>
      <c r="M9" s="674">
        <v>0</v>
      </c>
      <c r="N9" s="678">
        <v>15</v>
      </c>
      <c r="O9" s="678">
        <v>15</v>
      </c>
      <c r="P9" s="676">
        <v>105</v>
      </c>
      <c r="Q9" s="677">
        <v>105</v>
      </c>
      <c r="R9" s="2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1:29" ht="18.600000000000001">
      <c r="A10" s="15"/>
      <c r="B10" s="15"/>
      <c r="C10" s="15"/>
      <c r="D10" s="15"/>
      <c r="E10" s="15"/>
      <c r="F10" s="15"/>
      <c r="G10" s="25">
        <v>5</v>
      </c>
      <c r="H10" s="689" t="s">
        <v>27</v>
      </c>
      <c r="I10" s="690" t="s">
        <v>27</v>
      </c>
      <c r="J10" s="679">
        <v>0</v>
      </c>
      <c r="K10" s="679">
        <v>0</v>
      </c>
      <c r="L10" s="674">
        <v>0</v>
      </c>
      <c r="M10" s="674">
        <v>0</v>
      </c>
      <c r="N10" s="678">
        <v>14</v>
      </c>
      <c r="O10" s="678">
        <v>14</v>
      </c>
      <c r="P10" s="676">
        <v>178</v>
      </c>
      <c r="Q10" s="677">
        <v>178</v>
      </c>
      <c r="R10" s="2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1:29" ht="18.600000000000001">
      <c r="A11" s="15"/>
      <c r="B11" s="15"/>
      <c r="C11" s="15"/>
      <c r="D11" s="15"/>
      <c r="E11" s="15"/>
      <c r="F11" s="15"/>
      <c r="G11" s="25">
        <v>6</v>
      </c>
      <c r="H11" s="689" t="s">
        <v>57</v>
      </c>
      <c r="I11" s="690" t="s">
        <v>57</v>
      </c>
      <c r="J11" s="664">
        <v>0</v>
      </c>
      <c r="K11" s="664">
        <v>0</v>
      </c>
      <c r="L11" s="674">
        <v>0</v>
      </c>
      <c r="M11" s="674">
        <v>0</v>
      </c>
      <c r="N11" s="678">
        <v>10</v>
      </c>
      <c r="O11" s="678">
        <v>10</v>
      </c>
      <c r="P11" s="676">
        <v>155</v>
      </c>
      <c r="Q11" s="677">
        <v>155</v>
      </c>
      <c r="R11" s="2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29" ht="18.600000000000001">
      <c r="A12" s="15"/>
      <c r="B12" s="15"/>
      <c r="C12" s="15"/>
      <c r="D12" s="15"/>
      <c r="E12" s="15"/>
      <c r="F12" s="15"/>
      <c r="G12" s="25">
        <v>7</v>
      </c>
      <c r="H12" s="689" t="s">
        <v>62</v>
      </c>
      <c r="I12" s="690" t="s">
        <v>62</v>
      </c>
      <c r="J12" s="664">
        <v>0</v>
      </c>
      <c r="K12" s="664">
        <v>0</v>
      </c>
      <c r="L12" s="674">
        <v>0</v>
      </c>
      <c r="M12" s="674">
        <v>0</v>
      </c>
      <c r="N12" s="678">
        <v>5</v>
      </c>
      <c r="O12" s="678">
        <v>5</v>
      </c>
      <c r="P12" s="676">
        <v>84</v>
      </c>
      <c r="Q12" s="677">
        <v>84</v>
      </c>
      <c r="R12" s="2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8.600000000000001">
      <c r="A13" s="15"/>
      <c r="B13" s="15"/>
      <c r="C13" s="15"/>
      <c r="D13" s="15"/>
      <c r="E13" s="15"/>
      <c r="F13" s="15"/>
      <c r="G13" s="25">
        <v>8</v>
      </c>
      <c r="H13" s="689" t="s">
        <v>25</v>
      </c>
      <c r="I13" s="690" t="s">
        <v>25</v>
      </c>
      <c r="J13" s="664">
        <v>0</v>
      </c>
      <c r="K13" s="664">
        <v>0</v>
      </c>
      <c r="L13" s="674">
        <v>0</v>
      </c>
      <c r="M13" s="674">
        <v>0</v>
      </c>
      <c r="N13" s="678">
        <v>3</v>
      </c>
      <c r="O13" s="678">
        <v>3</v>
      </c>
      <c r="P13" s="676">
        <v>84</v>
      </c>
      <c r="Q13" s="677">
        <v>84</v>
      </c>
      <c r="R13" s="2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29" ht="18.600000000000001">
      <c r="A14" s="15"/>
      <c r="B14" s="15"/>
      <c r="C14" s="15"/>
      <c r="D14" s="15"/>
      <c r="E14" s="15"/>
      <c r="F14" s="15"/>
      <c r="G14" s="25">
        <v>9</v>
      </c>
      <c r="H14" s="689" t="s">
        <v>28</v>
      </c>
      <c r="I14" s="690" t="s">
        <v>28</v>
      </c>
      <c r="J14" s="664">
        <v>0</v>
      </c>
      <c r="K14" s="664">
        <v>0</v>
      </c>
      <c r="L14" s="674">
        <v>0</v>
      </c>
      <c r="M14" s="674">
        <v>0</v>
      </c>
      <c r="N14" s="678">
        <v>2</v>
      </c>
      <c r="O14" s="678">
        <v>2</v>
      </c>
      <c r="P14" s="676">
        <v>118</v>
      </c>
      <c r="Q14" s="677">
        <v>118</v>
      </c>
      <c r="R14" s="2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29" ht="18.600000000000001">
      <c r="A15" s="15"/>
      <c r="B15" s="15"/>
      <c r="C15" s="15"/>
      <c r="D15" s="15"/>
      <c r="E15" s="15"/>
      <c r="F15" s="15"/>
      <c r="G15" s="25">
        <v>10</v>
      </c>
      <c r="H15" s="689" t="s">
        <v>46</v>
      </c>
      <c r="I15" s="690" t="s">
        <v>46</v>
      </c>
      <c r="J15" s="664">
        <v>0</v>
      </c>
      <c r="K15" s="664">
        <v>0</v>
      </c>
      <c r="L15" s="674">
        <v>0</v>
      </c>
      <c r="M15" s="674">
        <v>0</v>
      </c>
      <c r="N15" s="678">
        <v>2</v>
      </c>
      <c r="O15" s="678">
        <v>2</v>
      </c>
      <c r="P15" s="676">
        <v>74</v>
      </c>
      <c r="Q15" s="677">
        <v>74</v>
      </c>
      <c r="R15" s="2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29" ht="18.600000000000001">
      <c r="A16" s="15"/>
      <c r="B16" s="15"/>
      <c r="C16" s="15"/>
      <c r="D16" s="15"/>
      <c r="E16" s="15"/>
      <c r="F16" s="15"/>
      <c r="G16" s="25">
        <v>11</v>
      </c>
      <c r="H16" s="689" t="s">
        <v>43</v>
      </c>
      <c r="I16" s="690" t="s">
        <v>43</v>
      </c>
      <c r="J16" s="664">
        <v>0</v>
      </c>
      <c r="K16" s="664">
        <v>0</v>
      </c>
      <c r="L16" s="674">
        <v>0</v>
      </c>
      <c r="M16" s="674">
        <v>0</v>
      </c>
      <c r="N16" s="678">
        <v>2</v>
      </c>
      <c r="O16" s="678">
        <v>2</v>
      </c>
      <c r="P16" s="676">
        <v>50</v>
      </c>
      <c r="Q16" s="677">
        <v>50</v>
      </c>
      <c r="R16" s="2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1:29" ht="18.600000000000001">
      <c r="A17" s="15"/>
      <c r="B17" s="15"/>
      <c r="C17" s="15"/>
      <c r="D17" s="15"/>
      <c r="E17" s="15"/>
      <c r="F17" s="15"/>
      <c r="G17" s="25">
        <v>12</v>
      </c>
      <c r="H17" s="689" t="s">
        <v>71</v>
      </c>
      <c r="I17" s="690" t="s">
        <v>71</v>
      </c>
      <c r="J17" s="664">
        <v>0</v>
      </c>
      <c r="K17" s="664">
        <v>0</v>
      </c>
      <c r="L17" s="674">
        <v>0</v>
      </c>
      <c r="M17" s="674">
        <v>0</v>
      </c>
      <c r="N17" s="678">
        <v>2</v>
      </c>
      <c r="O17" s="678">
        <v>2</v>
      </c>
      <c r="P17" s="676">
        <v>38</v>
      </c>
      <c r="Q17" s="677">
        <v>38</v>
      </c>
      <c r="R17" s="2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18.600000000000001">
      <c r="A18" s="15"/>
      <c r="B18" s="15"/>
      <c r="C18" s="15"/>
      <c r="D18" s="15"/>
      <c r="E18" s="15"/>
      <c r="F18" s="15"/>
      <c r="G18" s="25">
        <v>13</v>
      </c>
      <c r="H18" s="689" t="s">
        <v>13</v>
      </c>
      <c r="I18" s="690" t="s">
        <v>13</v>
      </c>
      <c r="J18" s="664">
        <v>0</v>
      </c>
      <c r="K18" s="664">
        <v>0</v>
      </c>
      <c r="L18" s="674">
        <v>0</v>
      </c>
      <c r="M18" s="674">
        <v>0</v>
      </c>
      <c r="N18" s="678">
        <v>1</v>
      </c>
      <c r="O18" s="678">
        <v>1</v>
      </c>
      <c r="P18" s="676">
        <v>56</v>
      </c>
      <c r="Q18" s="677">
        <v>56</v>
      </c>
      <c r="R18" s="2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18.600000000000001">
      <c r="A19" s="15"/>
      <c r="B19" s="15"/>
      <c r="C19" s="15"/>
      <c r="D19" s="15"/>
      <c r="E19" s="15"/>
      <c r="F19" s="15"/>
      <c r="G19" s="25">
        <v>14</v>
      </c>
      <c r="H19" s="689" t="s">
        <v>2</v>
      </c>
      <c r="I19" s="690" t="s">
        <v>2</v>
      </c>
      <c r="J19" s="664">
        <v>0</v>
      </c>
      <c r="K19" s="664">
        <v>0</v>
      </c>
      <c r="L19" s="674">
        <v>0</v>
      </c>
      <c r="M19" s="674">
        <v>0</v>
      </c>
      <c r="N19" s="678">
        <v>1</v>
      </c>
      <c r="O19" s="678">
        <v>1</v>
      </c>
      <c r="P19" s="676">
        <v>12</v>
      </c>
      <c r="Q19" s="677">
        <v>12</v>
      </c>
      <c r="R19" s="2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18.600000000000001">
      <c r="A20" s="15"/>
      <c r="B20" s="15"/>
      <c r="C20" s="15"/>
      <c r="D20" s="15"/>
      <c r="E20" s="15"/>
      <c r="F20" s="15"/>
      <c r="G20" s="25">
        <v>15</v>
      </c>
      <c r="H20" s="689" t="s">
        <v>33</v>
      </c>
      <c r="I20" s="690" t="s">
        <v>33</v>
      </c>
      <c r="J20" s="664">
        <v>0</v>
      </c>
      <c r="K20" s="664">
        <v>0</v>
      </c>
      <c r="L20" s="674">
        <v>0</v>
      </c>
      <c r="M20" s="674">
        <v>0</v>
      </c>
      <c r="N20" s="678">
        <v>0</v>
      </c>
      <c r="O20" s="678">
        <v>0</v>
      </c>
      <c r="P20" s="676">
        <v>35</v>
      </c>
      <c r="Q20" s="677">
        <v>35</v>
      </c>
      <c r="R20" s="26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18.600000000000001">
      <c r="A21" s="15"/>
      <c r="B21" s="15"/>
      <c r="C21" s="15"/>
      <c r="D21" s="15"/>
      <c r="E21" s="15"/>
      <c r="F21" s="15"/>
      <c r="G21" s="25">
        <v>16</v>
      </c>
      <c r="H21" s="689" t="s">
        <v>32</v>
      </c>
      <c r="I21" s="690" t="s">
        <v>32</v>
      </c>
      <c r="J21" s="664">
        <v>0</v>
      </c>
      <c r="K21" s="664">
        <v>0</v>
      </c>
      <c r="L21" s="674">
        <v>0</v>
      </c>
      <c r="M21" s="674">
        <v>0</v>
      </c>
      <c r="N21" s="678">
        <v>0</v>
      </c>
      <c r="O21" s="678">
        <v>0</v>
      </c>
      <c r="P21" s="676">
        <v>22</v>
      </c>
      <c r="Q21" s="677">
        <v>22</v>
      </c>
      <c r="R21" s="2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18.600000000000001">
      <c r="A22" s="15"/>
      <c r="B22" s="15"/>
      <c r="C22" s="15"/>
      <c r="D22" s="15"/>
      <c r="E22" s="15"/>
      <c r="F22" s="15"/>
      <c r="G22" s="25">
        <v>17</v>
      </c>
      <c r="H22" s="689" t="s">
        <v>36</v>
      </c>
      <c r="I22" s="690" t="s">
        <v>36</v>
      </c>
      <c r="J22" s="664">
        <v>0</v>
      </c>
      <c r="K22" s="664">
        <v>0</v>
      </c>
      <c r="L22" s="674">
        <v>0</v>
      </c>
      <c r="M22" s="674">
        <v>0</v>
      </c>
      <c r="N22" s="678">
        <v>0</v>
      </c>
      <c r="O22" s="678">
        <v>0</v>
      </c>
      <c r="P22" s="676">
        <v>10</v>
      </c>
      <c r="Q22" s="677">
        <v>10</v>
      </c>
      <c r="R22" s="26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18.600000000000001">
      <c r="A23" s="15"/>
      <c r="B23" s="15"/>
      <c r="C23" s="15"/>
      <c r="D23" s="15"/>
      <c r="E23" s="15"/>
      <c r="F23" s="15"/>
      <c r="G23" s="25">
        <v>18</v>
      </c>
      <c r="H23" s="689" t="s">
        <v>37</v>
      </c>
      <c r="I23" s="690" t="s">
        <v>37</v>
      </c>
      <c r="J23" s="664">
        <v>0</v>
      </c>
      <c r="K23" s="664">
        <v>0</v>
      </c>
      <c r="L23" s="674">
        <v>0</v>
      </c>
      <c r="M23" s="674">
        <v>0</v>
      </c>
      <c r="N23" s="678">
        <v>0</v>
      </c>
      <c r="O23" s="678">
        <v>0</v>
      </c>
      <c r="P23" s="676">
        <v>1</v>
      </c>
      <c r="Q23" s="677">
        <v>1</v>
      </c>
      <c r="R23" s="26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18.600000000000001">
      <c r="A24" s="15"/>
      <c r="B24" s="15"/>
      <c r="C24" s="15"/>
      <c r="D24" s="15"/>
      <c r="E24" s="15"/>
      <c r="F24" s="15"/>
      <c r="G24" s="25">
        <v>19</v>
      </c>
      <c r="H24" s="689" t="s">
        <v>48</v>
      </c>
      <c r="I24" s="690" t="s">
        <v>48</v>
      </c>
      <c r="J24" s="664">
        <v>0</v>
      </c>
      <c r="K24" s="664">
        <v>0</v>
      </c>
      <c r="L24" s="674">
        <v>0</v>
      </c>
      <c r="M24" s="674">
        <v>0</v>
      </c>
      <c r="N24" s="678">
        <v>0</v>
      </c>
      <c r="O24" s="678">
        <v>0</v>
      </c>
      <c r="P24" s="676">
        <v>1</v>
      </c>
      <c r="Q24" s="677">
        <v>1</v>
      </c>
      <c r="R24" s="26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18.600000000000001">
      <c r="A25" s="15"/>
      <c r="B25" s="15"/>
      <c r="C25" s="15"/>
      <c r="D25" s="15"/>
      <c r="E25" s="15"/>
      <c r="F25" s="15"/>
      <c r="G25" s="25">
        <v>20</v>
      </c>
      <c r="H25" s="689" t="s">
        <v>63</v>
      </c>
      <c r="I25" s="690" t="s">
        <v>63</v>
      </c>
      <c r="J25" s="664">
        <v>0</v>
      </c>
      <c r="K25" s="664">
        <v>0</v>
      </c>
      <c r="L25" s="674">
        <v>0</v>
      </c>
      <c r="M25" s="674">
        <v>0</v>
      </c>
      <c r="N25" s="678">
        <v>0</v>
      </c>
      <c r="O25" s="678">
        <v>0</v>
      </c>
      <c r="P25" s="676">
        <v>1</v>
      </c>
      <c r="Q25" s="677">
        <v>1</v>
      </c>
      <c r="R25" s="26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18.600000000000001">
      <c r="A26" s="15"/>
      <c r="B26" s="15"/>
      <c r="C26" s="15"/>
      <c r="D26" s="15"/>
      <c r="E26" s="15"/>
      <c r="F26" s="15"/>
      <c r="G26" s="25">
        <v>21</v>
      </c>
      <c r="H26" s="168" t="s">
        <v>61</v>
      </c>
      <c r="I26" s="169" t="s">
        <v>61</v>
      </c>
      <c r="J26" s="679">
        <v>0</v>
      </c>
      <c r="K26" s="679">
        <v>0</v>
      </c>
      <c r="L26" s="674">
        <v>0</v>
      </c>
      <c r="M26" s="674">
        <v>0</v>
      </c>
      <c r="N26" s="678">
        <v>0</v>
      </c>
      <c r="O26" s="678">
        <v>0</v>
      </c>
      <c r="P26" s="676">
        <v>1</v>
      </c>
      <c r="Q26" s="677">
        <v>1</v>
      </c>
      <c r="R26" s="26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18.600000000000001">
      <c r="A27" s="15"/>
      <c r="B27" s="15"/>
      <c r="C27" s="15"/>
      <c r="D27" s="15"/>
      <c r="E27" s="15"/>
      <c r="F27" s="15"/>
      <c r="G27" s="25">
        <v>22</v>
      </c>
      <c r="H27" s="689" t="s">
        <v>72</v>
      </c>
      <c r="I27" s="690" t="s">
        <v>72</v>
      </c>
      <c r="J27" s="664">
        <v>0</v>
      </c>
      <c r="K27" s="664">
        <v>0</v>
      </c>
      <c r="L27" s="674">
        <v>0</v>
      </c>
      <c r="M27" s="674">
        <v>0</v>
      </c>
      <c r="N27" s="678">
        <v>0</v>
      </c>
      <c r="O27" s="678">
        <v>0</v>
      </c>
      <c r="P27" s="676">
        <v>1</v>
      </c>
      <c r="Q27" s="677">
        <v>1</v>
      </c>
      <c r="R27" s="26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18.600000000000001">
      <c r="A28" s="15"/>
      <c r="B28" s="15"/>
      <c r="C28" s="15"/>
      <c r="D28" s="15"/>
      <c r="E28" s="15"/>
      <c r="F28" s="15"/>
      <c r="G28" s="25">
        <v>23</v>
      </c>
      <c r="H28" s="689" t="s">
        <v>41</v>
      </c>
      <c r="I28" s="690" t="s">
        <v>41</v>
      </c>
      <c r="J28" s="664">
        <v>0</v>
      </c>
      <c r="K28" s="664">
        <v>0</v>
      </c>
      <c r="L28" s="674">
        <v>0</v>
      </c>
      <c r="M28" s="674">
        <v>0</v>
      </c>
      <c r="N28" s="678">
        <v>0</v>
      </c>
      <c r="O28" s="678">
        <v>0</v>
      </c>
      <c r="P28" s="676">
        <v>0</v>
      </c>
      <c r="Q28" s="677">
        <v>0</v>
      </c>
      <c r="R28" s="26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18.600000000000001">
      <c r="A29" s="15"/>
      <c r="B29" s="15"/>
      <c r="C29" s="15"/>
      <c r="D29" s="15"/>
      <c r="E29" s="15"/>
      <c r="F29" s="15"/>
      <c r="G29" s="25">
        <v>24</v>
      </c>
      <c r="H29" s="689" t="s">
        <v>40</v>
      </c>
      <c r="I29" s="690" t="s">
        <v>40</v>
      </c>
      <c r="J29" s="664">
        <v>0</v>
      </c>
      <c r="K29" s="664">
        <v>0</v>
      </c>
      <c r="L29" s="674">
        <v>0</v>
      </c>
      <c r="M29" s="674">
        <v>0</v>
      </c>
      <c r="N29" s="678">
        <v>0</v>
      </c>
      <c r="O29" s="678">
        <v>0</v>
      </c>
      <c r="P29" s="676">
        <v>0</v>
      </c>
      <c r="Q29" s="677">
        <v>0</v>
      </c>
      <c r="R29" s="26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18.600000000000001">
      <c r="A30" s="15"/>
      <c r="B30" s="15"/>
      <c r="C30" s="15"/>
      <c r="D30" s="15"/>
      <c r="E30" s="15"/>
      <c r="F30" s="15"/>
      <c r="G30" s="25">
        <v>25</v>
      </c>
      <c r="H30" s="689" t="s">
        <v>47</v>
      </c>
      <c r="I30" s="690" t="s">
        <v>47</v>
      </c>
      <c r="J30" s="664">
        <v>0</v>
      </c>
      <c r="K30" s="664">
        <v>0</v>
      </c>
      <c r="L30" s="674">
        <v>0</v>
      </c>
      <c r="M30" s="674">
        <v>0</v>
      </c>
      <c r="N30" s="678">
        <v>0</v>
      </c>
      <c r="O30" s="678">
        <v>0</v>
      </c>
      <c r="P30" s="676">
        <v>0</v>
      </c>
      <c r="Q30" s="677">
        <v>0</v>
      </c>
      <c r="R30" s="26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18.600000000000001">
      <c r="A31" s="15"/>
      <c r="B31" s="15"/>
      <c r="C31" s="15"/>
      <c r="D31" s="15"/>
      <c r="E31" s="15"/>
      <c r="F31" s="15"/>
      <c r="G31" s="25">
        <v>26</v>
      </c>
      <c r="H31" s="689" t="s">
        <v>35</v>
      </c>
      <c r="I31" s="690" t="s">
        <v>35</v>
      </c>
      <c r="J31" s="664">
        <v>0</v>
      </c>
      <c r="K31" s="664">
        <v>0</v>
      </c>
      <c r="L31" s="674">
        <v>0</v>
      </c>
      <c r="M31" s="674">
        <v>0</v>
      </c>
      <c r="N31" s="675">
        <v>0</v>
      </c>
      <c r="O31" s="675">
        <v>0</v>
      </c>
      <c r="P31" s="676">
        <v>0</v>
      </c>
      <c r="Q31" s="677">
        <v>0</v>
      </c>
      <c r="R31" s="26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18.600000000000001">
      <c r="A32" s="15"/>
      <c r="B32" s="15"/>
      <c r="C32" s="15"/>
      <c r="D32" s="15"/>
      <c r="E32" s="15"/>
      <c r="F32" s="15"/>
      <c r="G32" s="25">
        <v>27</v>
      </c>
      <c r="H32" s="684" t="s">
        <v>39</v>
      </c>
      <c r="I32" s="685" t="s">
        <v>39</v>
      </c>
      <c r="J32" s="664">
        <v>0</v>
      </c>
      <c r="K32" s="664">
        <v>0</v>
      </c>
      <c r="L32" s="674">
        <v>0</v>
      </c>
      <c r="M32" s="674">
        <v>0</v>
      </c>
      <c r="N32" s="666">
        <v>0</v>
      </c>
      <c r="O32" s="666">
        <v>0</v>
      </c>
      <c r="P32" s="667">
        <v>0</v>
      </c>
      <c r="Q32" s="668">
        <v>0</v>
      </c>
      <c r="R32" s="26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18.600000000000001">
      <c r="A33" s="15"/>
      <c r="B33" s="15"/>
      <c r="C33" s="15"/>
      <c r="D33" s="15"/>
      <c r="E33" s="15"/>
      <c r="F33" s="15"/>
      <c r="G33" s="25">
        <v>28</v>
      </c>
      <c r="H33" s="684" t="s">
        <v>58</v>
      </c>
      <c r="I33" s="685" t="s">
        <v>58</v>
      </c>
      <c r="J33" s="664">
        <v>0</v>
      </c>
      <c r="K33" s="664">
        <v>0</v>
      </c>
      <c r="L33" s="674">
        <v>0</v>
      </c>
      <c r="M33" s="674">
        <v>0</v>
      </c>
      <c r="N33" s="666">
        <v>0</v>
      </c>
      <c r="O33" s="666">
        <v>0</v>
      </c>
      <c r="P33" s="667">
        <v>0</v>
      </c>
      <c r="Q33" s="668">
        <v>0</v>
      </c>
      <c r="R33" s="26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18.600000000000001">
      <c r="A34" s="15"/>
      <c r="B34" s="15"/>
      <c r="C34" s="15"/>
      <c r="D34" s="15"/>
      <c r="E34" s="15"/>
      <c r="F34" s="15"/>
      <c r="G34" s="25">
        <v>29</v>
      </c>
      <c r="H34" s="684" t="s">
        <v>3</v>
      </c>
      <c r="I34" s="685" t="s">
        <v>3</v>
      </c>
      <c r="J34" s="664">
        <v>0</v>
      </c>
      <c r="K34" s="664">
        <v>0</v>
      </c>
      <c r="L34" s="674">
        <v>0</v>
      </c>
      <c r="M34" s="674">
        <v>0</v>
      </c>
      <c r="N34" s="666">
        <v>0</v>
      </c>
      <c r="O34" s="666">
        <v>0</v>
      </c>
      <c r="P34" s="667">
        <v>0</v>
      </c>
      <c r="Q34" s="668">
        <v>0</v>
      </c>
      <c r="R34" s="26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18.600000000000001">
      <c r="A35" s="15"/>
      <c r="B35" s="15"/>
      <c r="C35" s="15"/>
      <c r="D35" s="15"/>
      <c r="E35" s="15"/>
      <c r="F35" s="15"/>
      <c r="G35" s="25">
        <v>30</v>
      </c>
      <c r="H35" s="684" t="s">
        <v>59</v>
      </c>
      <c r="I35" s="685" t="s">
        <v>59</v>
      </c>
      <c r="J35" s="664">
        <v>0</v>
      </c>
      <c r="K35" s="664">
        <v>0</v>
      </c>
      <c r="L35" s="665">
        <v>0</v>
      </c>
      <c r="M35" s="665">
        <v>0</v>
      </c>
      <c r="N35" s="666">
        <v>0</v>
      </c>
      <c r="O35" s="666">
        <v>0</v>
      </c>
      <c r="P35" s="667">
        <v>0</v>
      </c>
      <c r="Q35" s="668">
        <v>0</v>
      </c>
      <c r="R35" s="26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19.2" thickBot="1">
      <c r="A36" s="15"/>
      <c r="B36" s="15"/>
      <c r="C36" s="15"/>
      <c r="D36" s="15"/>
      <c r="E36" s="15"/>
      <c r="F36" s="15"/>
      <c r="G36" s="25">
        <v>31</v>
      </c>
      <c r="H36" s="686" t="s">
        <v>75</v>
      </c>
      <c r="I36" s="687" t="s">
        <v>75</v>
      </c>
      <c r="J36" s="669">
        <v>0</v>
      </c>
      <c r="K36" s="669">
        <v>0</v>
      </c>
      <c r="L36" s="670">
        <v>0</v>
      </c>
      <c r="M36" s="670">
        <v>0</v>
      </c>
      <c r="N36" s="671">
        <v>0</v>
      </c>
      <c r="O36" s="671">
        <v>0</v>
      </c>
      <c r="P36" s="672">
        <v>0</v>
      </c>
      <c r="Q36" s="673">
        <v>0</v>
      </c>
      <c r="R36" s="26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18.600000000000001">
      <c r="A37" s="15"/>
      <c r="B37" s="15"/>
      <c r="C37" s="15"/>
      <c r="D37" s="15"/>
      <c r="E37" s="15"/>
      <c r="F37" s="15"/>
      <c r="G37" s="25"/>
      <c r="H37" s="688"/>
      <c r="I37" s="688"/>
      <c r="J37" s="660"/>
      <c r="K37" s="660"/>
      <c r="L37" s="661"/>
      <c r="M37" s="661"/>
      <c r="N37" s="662"/>
      <c r="O37" s="662"/>
      <c r="P37" s="663"/>
      <c r="Q37" s="663"/>
      <c r="R37" s="26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18.600000000000001">
      <c r="A38" s="15"/>
      <c r="B38" s="15"/>
      <c r="C38" s="15"/>
      <c r="D38" s="15"/>
      <c r="E38" s="15"/>
      <c r="F38" s="15"/>
      <c r="G38" s="25"/>
      <c r="H38" s="680"/>
      <c r="I38" s="680"/>
      <c r="J38" s="660"/>
      <c r="K38" s="660"/>
      <c r="L38" s="661"/>
      <c r="M38" s="661"/>
      <c r="N38" s="662"/>
      <c r="O38" s="662"/>
      <c r="P38" s="663"/>
      <c r="Q38" s="663"/>
      <c r="R38" s="26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18.600000000000001">
      <c r="A39" s="15"/>
      <c r="B39" s="15"/>
      <c r="C39" s="15"/>
      <c r="D39" s="15"/>
      <c r="E39" s="15"/>
      <c r="F39" s="15"/>
      <c r="G39" s="25"/>
      <c r="H39" s="680"/>
      <c r="I39" s="680"/>
      <c r="J39" s="660"/>
      <c r="K39" s="660"/>
      <c r="L39" s="661"/>
      <c r="M39" s="661"/>
      <c r="N39" s="662"/>
      <c r="O39" s="662"/>
      <c r="P39" s="663"/>
      <c r="Q39" s="663"/>
      <c r="R39" s="26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18.600000000000001">
      <c r="A40" s="15"/>
      <c r="B40" s="15"/>
      <c r="C40" s="15"/>
      <c r="D40" s="15"/>
      <c r="E40" s="15"/>
      <c r="F40" s="15"/>
      <c r="G40" s="25"/>
      <c r="H40" s="680"/>
      <c r="I40" s="680"/>
      <c r="J40" s="660"/>
      <c r="K40" s="660"/>
      <c r="L40" s="661"/>
      <c r="M40" s="661"/>
      <c r="N40" s="662"/>
      <c r="O40" s="662"/>
      <c r="P40" s="663"/>
      <c r="Q40" s="663"/>
      <c r="R40" s="26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18.600000000000001">
      <c r="A41" s="15"/>
      <c r="B41" s="15"/>
      <c r="C41" s="15"/>
      <c r="D41" s="15"/>
      <c r="E41" s="15"/>
      <c r="F41" s="15"/>
      <c r="G41" s="25"/>
      <c r="H41" s="680"/>
      <c r="I41" s="680"/>
      <c r="J41" s="660"/>
      <c r="K41" s="660"/>
      <c r="L41" s="661"/>
      <c r="M41" s="661"/>
      <c r="N41" s="662"/>
      <c r="O41" s="662"/>
      <c r="P41" s="663"/>
      <c r="Q41" s="663"/>
      <c r="R41" s="26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18.600000000000001">
      <c r="A42" s="15"/>
      <c r="B42" s="15"/>
      <c r="C42" s="15"/>
      <c r="D42" s="15"/>
      <c r="E42" s="15"/>
      <c r="F42" s="15"/>
      <c r="G42" s="25"/>
      <c r="H42" s="680"/>
      <c r="I42" s="680"/>
      <c r="J42" s="660"/>
      <c r="K42" s="660"/>
      <c r="L42" s="661"/>
      <c r="M42" s="661"/>
      <c r="N42" s="662"/>
      <c r="O42" s="662"/>
      <c r="P42" s="663"/>
      <c r="Q42" s="663"/>
      <c r="R42" s="26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18.600000000000001">
      <c r="A43" s="15"/>
      <c r="B43" s="15"/>
      <c r="C43" s="15"/>
      <c r="D43" s="15"/>
      <c r="E43" s="15"/>
      <c r="F43" s="15"/>
      <c r="G43" s="25"/>
      <c r="H43" s="680"/>
      <c r="I43" s="680"/>
      <c r="J43" s="683"/>
      <c r="K43" s="683"/>
      <c r="L43" s="661"/>
      <c r="M43" s="661"/>
      <c r="N43" s="662"/>
      <c r="O43" s="662"/>
      <c r="P43" s="663"/>
      <c r="Q43" s="663"/>
      <c r="R43" s="26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18.600000000000001">
      <c r="A44" s="15"/>
      <c r="B44" s="15"/>
      <c r="C44" s="15"/>
      <c r="D44" s="15"/>
      <c r="E44" s="15"/>
      <c r="F44" s="15"/>
      <c r="G44" s="27"/>
      <c r="H44" s="680"/>
      <c r="I44" s="680"/>
      <c r="J44" s="28"/>
      <c r="K44" s="29"/>
      <c r="L44" s="26"/>
      <c r="M44" s="17"/>
      <c r="N44" s="29"/>
      <c r="O44" s="26"/>
      <c r="P44" s="17"/>
      <c r="Q44" s="29"/>
      <c r="R44" s="26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18.600000000000001">
      <c r="A45" s="15"/>
      <c r="B45" s="15"/>
      <c r="C45" s="15"/>
      <c r="D45" s="15"/>
      <c r="E45" s="15"/>
      <c r="F45" s="15"/>
      <c r="G45" s="27"/>
      <c r="H45" s="680"/>
      <c r="I45" s="680"/>
      <c r="J45" s="28"/>
      <c r="K45" s="29"/>
      <c r="L45" s="26"/>
      <c r="M45" s="17"/>
      <c r="N45" s="29"/>
      <c r="O45" s="26"/>
      <c r="P45" s="17"/>
      <c r="Q45" s="29"/>
      <c r="R45" s="26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18.600000000000001">
      <c r="A46" s="15"/>
      <c r="B46" s="15"/>
      <c r="C46" s="15"/>
      <c r="D46" s="15"/>
      <c r="E46" s="15"/>
      <c r="F46" s="15"/>
      <c r="G46" s="27"/>
      <c r="H46" s="680"/>
      <c r="I46" s="680"/>
      <c r="J46" s="28"/>
      <c r="K46" s="29"/>
      <c r="L46" s="26"/>
      <c r="M46" s="17"/>
      <c r="N46" s="29"/>
      <c r="O46" s="26"/>
      <c r="P46" s="17"/>
      <c r="Q46" s="29"/>
      <c r="R46" s="26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18.600000000000001">
      <c r="A47" s="15"/>
      <c r="B47" s="15"/>
      <c r="C47" s="15"/>
      <c r="D47" s="15"/>
      <c r="E47" s="15"/>
      <c r="F47" s="15"/>
      <c r="G47" s="27"/>
      <c r="H47" s="680"/>
      <c r="I47" s="680"/>
      <c r="J47" s="30"/>
      <c r="K47" s="29"/>
      <c r="L47" s="26"/>
      <c r="M47" s="17"/>
      <c r="N47" s="29"/>
      <c r="O47" s="26"/>
      <c r="P47" s="17"/>
      <c r="Q47" s="29"/>
      <c r="R47" s="26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18.600000000000001">
      <c r="A48" s="15"/>
      <c r="B48" s="15"/>
      <c r="C48" s="15"/>
      <c r="D48" s="15"/>
      <c r="E48" s="15"/>
      <c r="F48" s="15"/>
      <c r="G48" s="27"/>
      <c r="H48" s="681"/>
      <c r="I48" s="681"/>
      <c r="J48" s="28"/>
      <c r="K48" s="29"/>
      <c r="L48" s="31"/>
      <c r="M48" s="17"/>
      <c r="N48" s="29"/>
      <c r="O48" s="26"/>
      <c r="P48" s="17"/>
      <c r="Q48" s="29"/>
      <c r="R48" s="26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 ht="18.600000000000001">
      <c r="A49" s="15"/>
      <c r="B49" s="15"/>
      <c r="C49" s="15"/>
      <c r="D49" s="15"/>
      <c r="E49" s="15"/>
      <c r="F49" s="15"/>
      <c r="G49" s="27"/>
      <c r="H49" s="681"/>
      <c r="I49" s="681"/>
      <c r="J49" s="32"/>
      <c r="K49" s="29"/>
      <c r="L49" s="26"/>
      <c r="M49" s="17"/>
      <c r="N49" s="29"/>
      <c r="O49" s="26"/>
      <c r="P49" s="17"/>
      <c r="Q49" s="29"/>
      <c r="R49" s="26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>
      <c r="A50" s="15"/>
      <c r="B50" s="15"/>
      <c r="C50" s="15"/>
      <c r="D50" s="15"/>
      <c r="E50" s="15"/>
      <c r="F50" s="15"/>
      <c r="G50" s="682"/>
      <c r="H50" s="682"/>
      <c r="I50" s="682"/>
      <c r="J50" s="682"/>
      <c r="K50" s="682"/>
      <c r="L50" s="682"/>
      <c r="M50" s="682"/>
      <c r="N50" s="682"/>
      <c r="O50" s="682"/>
      <c r="P50" s="682"/>
      <c r="Q50" s="682"/>
      <c r="R50" s="682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 ht="21.6">
      <c r="A51" s="15"/>
      <c r="B51" s="15"/>
      <c r="C51" s="15"/>
      <c r="D51" s="15"/>
      <c r="E51" s="15"/>
      <c r="F51" s="15"/>
      <c r="G51" s="17"/>
      <c r="H51" s="17"/>
      <c r="I51" s="17"/>
      <c r="J51" s="17"/>
      <c r="K51" s="33"/>
      <c r="L51" s="34"/>
      <c r="M51" s="17"/>
      <c r="N51" s="33"/>
      <c r="O51" s="34"/>
      <c r="P51" s="17"/>
      <c r="Q51" s="33"/>
      <c r="R51" s="34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>
      <c r="A66" s="15"/>
      <c r="B66" s="15"/>
      <c r="C66" s="15"/>
      <c r="D66" s="15"/>
      <c r="E66" s="15"/>
      <c r="F66" s="15"/>
    </row>
    <row r="67" spans="1:29">
      <c r="A67" s="15"/>
      <c r="B67" s="15"/>
      <c r="C67" s="15"/>
      <c r="D67" s="15"/>
      <c r="E67" s="15"/>
      <c r="F67" s="15"/>
    </row>
  </sheetData>
  <mergeCells count="203"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E3" sqref="E3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5"/>
      <c r="B1" s="15"/>
      <c r="C1" s="15"/>
      <c r="D1" s="16"/>
      <c r="E1" s="703" t="s">
        <v>69</v>
      </c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15"/>
      <c r="AE1" s="15"/>
      <c r="AF1" s="15"/>
      <c r="AG1" s="15"/>
      <c r="AH1" s="15"/>
      <c r="AI1" s="15"/>
      <c r="AJ1" s="15"/>
      <c r="AK1" s="15"/>
    </row>
    <row r="2" spans="1:37" ht="21.6" thickBot="1">
      <c r="A2" s="15"/>
      <c r="B2" s="15"/>
      <c r="C2" s="15"/>
      <c r="D2" s="17"/>
      <c r="E2" s="139"/>
      <c r="F2" s="139"/>
      <c r="G2" s="307" t="s">
        <v>24</v>
      </c>
      <c r="H2" s="305" t="s">
        <v>67</v>
      </c>
      <c r="I2" s="305" t="s">
        <v>68</v>
      </c>
      <c r="J2" s="308"/>
      <c r="K2" s="309">
        <v>1</v>
      </c>
      <c r="L2" s="309">
        <v>2</v>
      </c>
      <c r="M2" s="309">
        <v>3</v>
      </c>
      <c r="N2" s="309">
        <v>4</v>
      </c>
      <c r="O2" s="309">
        <v>5</v>
      </c>
      <c r="P2" s="306"/>
      <c r="Q2" s="309">
        <v>6</v>
      </c>
      <c r="R2" s="309">
        <v>7</v>
      </c>
      <c r="S2" s="309">
        <v>8</v>
      </c>
      <c r="T2" s="309">
        <v>9</v>
      </c>
      <c r="U2" s="310">
        <v>10</v>
      </c>
      <c r="V2" s="131"/>
      <c r="W2" s="183"/>
      <c r="X2" s="183"/>
      <c r="Y2" s="183"/>
      <c r="Z2" s="183"/>
      <c r="AA2" s="183"/>
      <c r="AB2" s="179"/>
      <c r="AC2" s="15"/>
      <c r="AD2" s="15"/>
      <c r="AE2" s="15"/>
      <c r="AF2" s="15"/>
      <c r="AG2" s="15"/>
      <c r="AH2" s="15"/>
      <c r="AI2" s="15"/>
      <c r="AJ2" s="15"/>
      <c r="AK2" s="15"/>
    </row>
    <row r="3" spans="1:37" ht="18.600000000000001">
      <c r="A3" s="15"/>
      <c r="B3" s="15"/>
      <c r="C3" s="15"/>
      <c r="D3" s="19">
        <v>1</v>
      </c>
      <c r="E3" s="189" t="s">
        <v>57</v>
      </c>
      <c r="F3" s="190"/>
      <c r="G3" s="236">
        <v>42081</v>
      </c>
      <c r="H3" s="237">
        <v>2010</v>
      </c>
      <c r="I3" s="238">
        <f t="shared" ref="I3:I33" si="0">SUM(P3+V3)</f>
        <v>1482</v>
      </c>
      <c r="J3" s="239"/>
      <c r="K3" s="240">
        <v>148</v>
      </c>
      <c r="L3" s="240">
        <v>148</v>
      </c>
      <c r="M3" s="240">
        <v>146</v>
      </c>
      <c r="N3" s="240">
        <v>148</v>
      </c>
      <c r="O3" s="240">
        <v>144</v>
      </c>
      <c r="P3" s="238">
        <f t="shared" ref="P3:P33" si="1">SUM(K3:O3)</f>
        <v>734</v>
      </c>
      <c r="Q3" s="240">
        <v>148</v>
      </c>
      <c r="R3" s="240">
        <v>152</v>
      </c>
      <c r="S3" s="240">
        <v>152</v>
      </c>
      <c r="T3" s="240">
        <v>148</v>
      </c>
      <c r="U3" s="240">
        <v>148</v>
      </c>
      <c r="V3" s="191">
        <f t="shared" ref="V3:V33" si="2">SUM(Q3:U3)</f>
        <v>748</v>
      </c>
      <c r="W3" s="180"/>
      <c r="X3" s="180"/>
      <c r="Y3" s="180"/>
      <c r="Z3" s="180"/>
      <c r="AA3" s="180"/>
      <c r="AB3" s="181"/>
      <c r="AC3" s="15"/>
      <c r="AD3" s="15"/>
      <c r="AE3" s="15"/>
      <c r="AF3" s="15"/>
      <c r="AG3" s="15"/>
      <c r="AH3" s="15"/>
      <c r="AI3" s="15"/>
      <c r="AJ3" s="15"/>
      <c r="AK3" s="15"/>
    </row>
    <row r="4" spans="1:37" ht="18.600000000000001">
      <c r="A4" s="15"/>
      <c r="B4" s="15"/>
      <c r="C4" s="15"/>
      <c r="D4" s="18">
        <v>2</v>
      </c>
      <c r="E4" s="192" t="s">
        <v>58</v>
      </c>
      <c r="F4" s="100"/>
      <c r="G4" s="184">
        <v>42754</v>
      </c>
      <c r="H4" s="185">
        <v>2017</v>
      </c>
      <c r="I4" s="248">
        <f t="shared" si="0"/>
        <v>1471</v>
      </c>
      <c r="J4" s="186"/>
      <c r="K4" s="187">
        <v>147</v>
      </c>
      <c r="L4" s="187">
        <v>148</v>
      </c>
      <c r="M4" s="187">
        <v>148</v>
      </c>
      <c r="N4" s="187">
        <v>144</v>
      </c>
      <c r="O4" s="187">
        <v>148</v>
      </c>
      <c r="P4" s="248">
        <f t="shared" si="1"/>
        <v>735</v>
      </c>
      <c r="Q4" s="187">
        <v>148</v>
      </c>
      <c r="R4" s="187">
        <v>144</v>
      </c>
      <c r="S4" s="187">
        <v>148</v>
      </c>
      <c r="T4" s="187">
        <v>148</v>
      </c>
      <c r="U4" s="187">
        <v>148</v>
      </c>
      <c r="V4" s="193">
        <f t="shared" si="2"/>
        <v>736</v>
      </c>
      <c r="W4" s="182"/>
      <c r="X4" s="180"/>
      <c r="Y4" s="180"/>
      <c r="Z4" s="180"/>
      <c r="AA4" s="180"/>
      <c r="AB4" s="181"/>
      <c r="AC4" s="15"/>
      <c r="AD4" s="15"/>
      <c r="AE4" s="15"/>
      <c r="AF4" s="15"/>
      <c r="AG4" s="15"/>
      <c r="AH4" s="15"/>
      <c r="AI4" s="15"/>
      <c r="AJ4" s="15"/>
      <c r="AK4" s="15"/>
    </row>
    <row r="5" spans="1:37" ht="18.600000000000001">
      <c r="A5" s="15"/>
      <c r="B5" s="15"/>
      <c r="C5" s="15"/>
      <c r="D5" s="19">
        <v>3</v>
      </c>
      <c r="E5" s="192" t="s">
        <v>31</v>
      </c>
      <c r="F5" s="100"/>
      <c r="G5" s="184">
        <v>43405</v>
      </c>
      <c r="H5" s="185">
        <v>2018</v>
      </c>
      <c r="I5" s="248">
        <f t="shared" si="0"/>
        <v>1458</v>
      </c>
      <c r="J5" s="186"/>
      <c r="K5" s="187">
        <v>140</v>
      </c>
      <c r="L5" s="187">
        <v>144</v>
      </c>
      <c r="M5" s="187">
        <v>152</v>
      </c>
      <c r="N5" s="187">
        <v>144</v>
      </c>
      <c r="O5" s="187">
        <v>142</v>
      </c>
      <c r="P5" s="248">
        <f t="shared" si="1"/>
        <v>722</v>
      </c>
      <c r="Q5" s="187">
        <v>148</v>
      </c>
      <c r="R5" s="187">
        <v>148</v>
      </c>
      <c r="S5" s="187">
        <v>148</v>
      </c>
      <c r="T5" s="187">
        <v>148</v>
      </c>
      <c r="U5" s="187">
        <v>144</v>
      </c>
      <c r="V5" s="193">
        <f t="shared" si="2"/>
        <v>736</v>
      </c>
      <c r="W5" s="180"/>
      <c r="X5" s="180"/>
      <c r="Y5" s="180"/>
      <c r="Z5" s="180"/>
      <c r="AA5" s="180"/>
      <c r="AB5" s="181"/>
      <c r="AC5" s="15"/>
      <c r="AD5" s="15"/>
      <c r="AE5" s="15"/>
      <c r="AF5" s="15"/>
      <c r="AG5" s="15"/>
      <c r="AH5" s="15"/>
      <c r="AI5" s="15"/>
      <c r="AJ5" s="15"/>
      <c r="AK5" s="15"/>
    </row>
    <row r="6" spans="1:37" ht="18.600000000000001">
      <c r="A6" s="15"/>
      <c r="B6" s="15"/>
      <c r="C6" s="15"/>
      <c r="D6" s="18">
        <v>4</v>
      </c>
      <c r="E6" s="192" t="s">
        <v>27</v>
      </c>
      <c r="F6" s="100"/>
      <c r="G6" s="184">
        <v>42283</v>
      </c>
      <c r="H6" s="185">
        <v>2005</v>
      </c>
      <c r="I6" s="248">
        <f t="shared" si="0"/>
        <v>1455</v>
      </c>
      <c r="J6" s="186"/>
      <c r="K6" s="187">
        <v>144</v>
      </c>
      <c r="L6" s="187">
        <v>144</v>
      </c>
      <c r="M6" s="187">
        <v>148</v>
      </c>
      <c r="N6" s="187">
        <v>148</v>
      </c>
      <c r="O6" s="187">
        <v>144</v>
      </c>
      <c r="P6" s="248">
        <f t="shared" si="1"/>
        <v>728</v>
      </c>
      <c r="Q6" s="187">
        <v>144</v>
      </c>
      <c r="R6" s="187">
        <v>144</v>
      </c>
      <c r="S6" s="187">
        <v>147</v>
      </c>
      <c r="T6" s="187">
        <v>148</v>
      </c>
      <c r="U6" s="187">
        <v>144</v>
      </c>
      <c r="V6" s="193">
        <f t="shared" si="2"/>
        <v>727</v>
      </c>
      <c r="W6" s="182"/>
      <c r="X6" s="180"/>
      <c r="Y6" s="180"/>
      <c r="Z6" s="180"/>
      <c r="AA6" s="180"/>
      <c r="AB6" s="181"/>
      <c r="AC6" s="15"/>
      <c r="AD6" s="15"/>
      <c r="AE6" s="15"/>
      <c r="AF6" s="15"/>
      <c r="AG6" s="15"/>
      <c r="AH6" s="15"/>
      <c r="AI6" s="15"/>
      <c r="AJ6" s="15"/>
      <c r="AK6" s="15"/>
    </row>
    <row r="7" spans="1:37" ht="18.600000000000001">
      <c r="A7" s="15"/>
      <c r="B7" s="15"/>
      <c r="C7" s="15"/>
      <c r="D7" s="19">
        <v>5</v>
      </c>
      <c r="E7" s="192" t="s">
        <v>30</v>
      </c>
      <c r="F7" s="100"/>
      <c r="G7" s="184">
        <v>43027</v>
      </c>
      <c r="H7" s="185">
        <v>2017</v>
      </c>
      <c r="I7" s="248">
        <f t="shared" si="0"/>
        <v>1455</v>
      </c>
      <c r="J7" s="186"/>
      <c r="K7" s="187">
        <v>150</v>
      </c>
      <c r="L7" s="187">
        <v>140</v>
      </c>
      <c r="M7" s="187">
        <v>148</v>
      </c>
      <c r="N7" s="187">
        <v>148</v>
      </c>
      <c r="O7" s="187">
        <v>144</v>
      </c>
      <c r="P7" s="248">
        <f t="shared" si="1"/>
        <v>730</v>
      </c>
      <c r="Q7" s="187">
        <v>145</v>
      </c>
      <c r="R7" s="187">
        <v>144</v>
      </c>
      <c r="S7" s="187">
        <v>144</v>
      </c>
      <c r="T7" s="187">
        <v>148</v>
      </c>
      <c r="U7" s="187">
        <v>144</v>
      </c>
      <c r="V7" s="193">
        <f t="shared" si="2"/>
        <v>725</v>
      </c>
      <c r="W7" s="182"/>
      <c r="X7" s="180"/>
      <c r="Y7" s="180"/>
      <c r="Z7" s="180"/>
      <c r="AA7" s="180"/>
      <c r="AB7" s="181"/>
      <c r="AC7" s="15"/>
      <c r="AD7" s="15"/>
      <c r="AE7" s="15"/>
      <c r="AF7" s="15"/>
      <c r="AG7" s="15"/>
      <c r="AH7" s="15"/>
      <c r="AI7" s="15"/>
      <c r="AJ7" s="15"/>
      <c r="AK7" s="15"/>
    </row>
    <row r="8" spans="1:37" ht="18.600000000000001">
      <c r="A8" s="15"/>
      <c r="B8" s="15"/>
      <c r="C8" s="15"/>
      <c r="D8" s="18">
        <v>6</v>
      </c>
      <c r="E8" s="192" t="s">
        <v>26</v>
      </c>
      <c r="F8" s="100"/>
      <c r="G8" s="184">
        <v>43510</v>
      </c>
      <c r="H8" s="185">
        <v>2019</v>
      </c>
      <c r="I8" s="248">
        <f t="shared" si="0"/>
        <v>1447</v>
      </c>
      <c r="J8" s="186"/>
      <c r="K8" s="187">
        <v>143</v>
      </c>
      <c r="L8" s="187">
        <v>144</v>
      </c>
      <c r="M8" s="187">
        <v>150</v>
      </c>
      <c r="N8" s="187">
        <v>148</v>
      </c>
      <c r="O8" s="187">
        <v>148</v>
      </c>
      <c r="P8" s="248">
        <f t="shared" si="1"/>
        <v>733</v>
      </c>
      <c r="Q8" s="187">
        <v>140</v>
      </c>
      <c r="R8" s="187">
        <v>144</v>
      </c>
      <c r="S8" s="187">
        <v>142</v>
      </c>
      <c r="T8" s="187">
        <v>142</v>
      </c>
      <c r="U8" s="187">
        <v>146</v>
      </c>
      <c r="V8" s="193">
        <f t="shared" si="2"/>
        <v>714</v>
      </c>
      <c r="W8" s="182"/>
      <c r="X8" s="182"/>
      <c r="Y8" s="182"/>
      <c r="Z8" s="182"/>
      <c r="AA8" s="180"/>
      <c r="AB8" s="181"/>
      <c r="AC8" s="15"/>
      <c r="AD8" s="15"/>
      <c r="AE8" s="15"/>
      <c r="AF8" s="15"/>
      <c r="AG8" s="15"/>
      <c r="AH8" s="15"/>
      <c r="AI8" s="15"/>
      <c r="AJ8" s="15"/>
      <c r="AK8" s="15"/>
    </row>
    <row r="9" spans="1:37" ht="18.600000000000001">
      <c r="A9" s="15"/>
      <c r="B9" s="15"/>
      <c r="C9" s="15"/>
      <c r="D9" s="19">
        <v>7</v>
      </c>
      <c r="E9" s="192" t="s">
        <v>28</v>
      </c>
      <c r="F9" s="100"/>
      <c r="G9" s="184">
        <v>42293</v>
      </c>
      <c r="H9" s="185">
        <v>2008</v>
      </c>
      <c r="I9" s="248">
        <f t="shared" si="0"/>
        <v>1441</v>
      </c>
      <c r="J9" s="186"/>
      <c r="K9" s="187">
        <v>145</v>
      </c>
      <c r="L9" s="187">
        <v>148</v>
      </c>
      <c r="M9" s="187">
        <v>146</v>
      </c>
      <c r="N9" s="187">
        <v>140</v>
      </c>
      <c r="O9" s="187">
        <v>142</v>
      </c>
      <c r="P9" s="248">
        <f t="shared" si="1"/>
        <v>721</v>
      </c>
      <c r="Q9" s="187">
        <v>144</v>
      </c>
      <c r="R9" s="187">
        <v>144</v>
      </c>
      <c r="S9" s="187">
        <v>144</v>
      </c>
      <c r="T9" s="187">
        <v>144</v>
      </c>
      <c r="U9" s="187">
        <v>144</v>
      </c>
      <c r="V9" s="193">
        <f t="shared" si="2"/>
        <v>720</v>
      </c>
      <c r="W9" s="182"/>
      <c r="X9" s="180"/>
      <c r="Y9" s="180"/>
      <c r="Z9" s="180"/>
      <c r="AA9" s="180"/>
      <c r="AB9" s="181"/>
      <c r="AC9" s="15"/>
      <c r="AD9" s="15"/>
      <c r="AE9" s="15"/>
      <c r="AF9" s="15"/>
      <c r="AG9" s="15"/>
      <c r="AH9" s="15"/>
      <c r="AI9" s="15"/>
      <c r="AJ9" s="15"/>
      <c r="AK9" s="15"/>
    </row>
    <row r="10" spans="1:37" ht="18.600000000000001">
      <c r="A10" s="15"/>
      <c r="B10" s="15"/>
      <c r="C10" s="15"/>
      <c r="D10" s="18">
        <v>8</v>
      </c>
      <c r="E10" s="192" t="s">
        <v>45</v>
      </c>
      <c r="F10" s="100"/>
      <c r="G10" s="184">
        <v>42256</v>
      </c>
      <c r="H10" s="185">
        <v>2004</v>
      </c>
      <c r="I10" s="248">
        <f t="shared" si="0"/>
        <v>1439</v>
      </c>
      <c r="J10" s="186"/>
      <c r="K10" s="187">
        <v>140</v>
      </c>
      <c r="L10" s="187">
        <v>144</v>
      </c>
      <c r="M10" s="187">
        <v>140</v>
      </c>
      <c r="N10" s="187">
        <v>147</v>
      </c>
      <c r="O10" s="187">
        <v>140</v>
      </c>
      <c r="P10" s="248">
        <f t="shared" si="1"/>
        <v>711</v>
      </c>
      <c r="Q10" s="187">
        <v>148</v>
      </c>
      <c r="R10" s="187">
        <v>148</v>
      </c>
      <c r="S10" s="187">
        <v>140</v>
      </c>
      <c r="T10" s="187">
        <v>144</v>
      </c>
      <c r="U10" s="187">
        <v>148</v>
      </c>
      <c r="V10" s="193">
        <f t="shared" si="2"/>
        <v>728</v>
      </c>
      <c r="W10" s="180"/>
      <c r="X10" s="180"/>
      <c r="Y10" s="180"/>
      <c r="Z10" s="180"/>
      <c r="AA10" s="180"/>
      <c r="AB10" s="181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37" ht="18.600000000000001">
      <c r="A11" s="15"/>
      <c r="B11" s="15"/>
      <c r="C11" s="15"/>
      <c r="D11" s="19">
        <v>9</v>
      </c>
      <c r="E11" s="192" t="s">
        <v>53</v>
      </c>
      <c r="F11" s="100"/>
      <c r="G11" s="184">
        <v>42278</v>
      </c>
      <c r="H11" s="185">
        <v>2015</v>
      </c>
      <c r="I11" s="248">
        <f t="shared" si="0"/>
        <v>1437</v>
      </c>
      <c r="J11" s="186"/>
      <c r="K11" s="187">
        <v>148</v>
      </c>
      <c r="L11" s="187">
        <v>144</v>
      </c>
      <c r="M11" s="187">
        <v>127</v>
      </c>
      <c r="N11" s="187">
        <v>148</v>
      </c>
      <c r="O11" s="187">
        <v>144</v>
      </c>
      <c r="P11" s="248">
        <f t="shared" si="1"/>
        <v>711</v>
      </c>
      <c r="Q11" s="187">
        <v>140</v>
      </c>
      <c r="R11" s="187">
        <v>144</v>
      </c>
      <c r="S11" s="187">
        <v>150</v>
      </c>
      <c r="T11" s="187">
        <v>144</v>
      </c>
      <c r="U11" s="187">
        <v>148</v>
      </c>
      <c r="V11" s="193">
        <f t="shared" si="2"/>
        <v>726</v>
      </c>
      <c r="W11" s="182"/>
      <c r="X11" s="180"/>
      <c r="Y11" s="180"/>
      <c r="Z11" s="180"/>
      <c r="AA11" s="180"/>
      <c r="AB11" s="181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37" ht="18.600000000000001">
      <c r="A12" s="15"/>
      <c r="B12" s="15"/>
      <c r="C12" s="15"/>
      <c r="D12" s="18">
        <v>10</v>
      </c>
      <c r="E12" s="192" t="s">
        <v>3</v>
      </c>
      <c r="F12" s="100"/>
      <c r="G12" s="184">
        <v>42279</v>
      </c>
      <c r="H12" s="185">
        <v>2008</v>
      </c>
      <c r="I12" s="248">
        <f t="shared" si="0"/>
        <v>1434</v>
      </c>
      <c r="J12" s="186"/>
      <c r="K12" s="187">
        <v>140</v>
      </c>
      <c r="L12" s="187">
        <v>144</v>
      </c>
      <c r="M12" s="187">
        <v>140</v>
      </c>
      <c r="N12" s="187">
        <v>144</v>
      </c>
      <c r="O12" s="187">
        <v>148</v>
      </c>
      <c r="P12" s="248">
        <f t="shared" si="1"/>
        <v>716</v>
      </c>
      <c r="Q12" s="187">
        <v>144</v>
      </c>
      <c r="R12" s="187">
        <v>140</v>
      </c>
      <c r="S12" s="187">
        <v>146</v>
      </c>
      <c r="T12" s="187">
        <v>144</v>
      </c>
      <c r="U12" s="187">
        <v>144</v>
      </c>
      <c r="V12" s="193">
        <f t="shared" si="2"/>
        <v>718</v>
      </c>
      <c r="W12" s="180"/>
      <c r="X12" s="180"/>
      <c r="Y12" s="180"/>
      <c r="Z12" s="180"/>
      <c r="AA12" s="180"/>
      <c r="AB12" s="181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37" ht="18.600000000000001">
      <c r="A13" s="15"/>
      <c r="B13" s="15"/>
      <c r="C13" s="15"/>
      <c r="D13" s="19">
        <v>11</v>
      </c>
      <c r="E13" s="192" t="s">
        <v>43</v>
      </c>
      <c r="F13" s="100"/>
      <c r="G13" s="184">
        <v>43146</v>
      </c>
      <c r="H13" s="185">
        <v>2018</v>
      </c>
      <c r="I13" s="248">
        <f t="shared" si="0"/>
        <v>1426</v>
      </c>
      <c r="J13" s="186"/>
      <c r="K13" s="187">
        <v>148</v>
      </c>
      <c r="L13" s="187">
        <v>143</v>
      </c>
      <c r="M13" s="187">
        <v>144</v>
      </c>
      <c r="N13" s="187">
        <v>144</v>
      </c>
      <c r="O13" s="187">
        <v>144</v>
      </c>
      <c r="P13" s="248">
        <f t="shared" si="1"/>
        <v>723</v>
      </c>
      <c r="Q13" s="187">
        <v>148</v>
      </c>
      <c r="R13" s="187">
        <v>144</v>
      </c>
      <c r="S13" s="187">
        <v>140</v>
      </c>
      <c r="T13" s="187">
        <v>144</v>
      </c>
      <c r="U13" s="187">
        <v>127</v>
      </c>
      <c r="V13" s="193">
        <f t="shared" si="2"/>
        <v>703</v>
      </c>
      <c r="W13" s="182"/>
      <c r="X13" s="180"/>
      <c r="Y13" s="180"/>
      <c r="Z13" s="180"/>
      <c r="AA13" s="180"/>
      <c r="AB13" s="181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37" ht="18.600000000000001">
      <c r="A14" s="15"/>
      <c r="B14" s="15"/>
      <c r="C14" s="15"/>
      <c r="D14" s="18">
        <v>12</v>
      </c>
      <c r="E14" s="192" t="s">
        <v>32</v>
      </c>
      <c r="F14" s="100"/>
      <c r="G14" s="184">
        <v>42092</v>
      </c>
      <c r="H14" s="185">
        <v>2007</v>
      </c>
      <c r="I14" s="248">
        <f t="shared" si="0"/>
        <v>1413</v>
      </c>
      <c r="J14" s="186"/>
      <c r="K14" s="187">
        <v>140</v>
      </c>
      <c r="L14" s="187">
        <v>142</v>
      </c>
      <c r="M14" s="187">
        <v>140</v>
      </c>
      <c r="N14" s="187">
        <v>140</v>
      </c>
      <c r="O14" s="187">
        <v>140</v>
      </c>
      <c r="P14" s="248">
        <f t="shared" si="1"/>
        <v>702</v>
      </c>
      <c r="Q14" s="187">
        <v>144</v>
      </c>
      <c r="R14" s="187">
        <v>140</v>
      </c>
      <c r="S14" s="187">
        <v>144</v>
      </c>
      <c r="T14" s="187">
        <v>140</v>
      </c>
      <c r="U14" s="187">
        <v>143</v>
      </c>
      <c r="V14" s="193">
        <f t="shared" si="2"/>
        <v>711</v>
      </c>
      <c r="W14" s="182"/>
      <c r="X14" s="180"/>
      <c r="Y14" s="180"/>
      <c r="Z14" s="180"/>
      <c r="AA14" s="180"/>
      <c r="AB14" s="181"/>
      <c r="AC14" s="15"/>
      <c r="AD14" s="15"/>
      <c r="AE14" s="15"/>
      <c r="AF14" s="15"/>
      <c r="AG14" s="15"/>
      <c r="AH14" s="15"/>
      <c r="AI14" s="15"/>
      <c r="AJ14" s="15"/>
      <c r="AK14" s="15"/>
    </row>
    <row r="15" spans="1:37" ht="18.600000000000001">
      <c r="A15" s="15"/>
      <c r="B15" s="15"/>
      <c r="C15" s="15"/>
      <c r="D15" s="19">
        <v>13</v>
      </c>
      <c r="E15" s="192" t="s">
        <v>25</v>
      </c>
      <c r="F15" s="100"/>
      <c r="G15" s="184">
        <v>43580</v>
      </c>
      <c r="H15" s="185">
        <v>2019</v>
      </c>
      <c r="I15" s="248">
        <f t="shared" si="0"/>
        <v>1409</v>
      </c>
      <c r="J15" s="186"/>
      <c r="K15" s="187">
        <v>140</v>
      </c>
      <c r="L15" s="187">
        <v>131</v>
      </c>
      <c r="M15" s="187">
        <v>142</v>
      </c>
      <c r="N15" s="187">
        <v>144</v>
      </c>
      <c r="O15" s="187">
        <v>140</v>
      </c>
      <c r="P15" s="248">
        <f t="shared" si="1"/>
        <v>697</v>
      </c>
      <c r="Q15" s="187">
        <v>140</v>
      </c>
      <c r="R15" s="187">
        <v>140</v>
      </c>
      <c r="S15" s="187">
        <v>144</v>
      </c>
      <c r="T15" s="187">
        <v>144</v>
      </c>
      <c r="U15" s="187">
        <v>144</v>
      </c>
      <c r="V15" s="193">
        <f t="shared" si="2"/>
        <v>712</v>
      </c>
      <c r="W15" s="182"/>
      <c r="X15" s="180"/>
      <c r="Y15" s="180"/>
      <c r="Z15" s="180"/>
      <c r="AA15" s="180"/>
      <c r="AB15" s="181"/>
      <c r="AC15" s="15"/>
      <c r="AD15" s="15"/>
      <c r="AE15" s="15"/>
      <c r="AF15" s="15"/>
      <c r="AG15" s="15"/>
      <c r="AH15" s="15"/>
      <c r="AI15" s="15"/>
      <c r="AJ15" s="15"/>
      <c r="AK15" s="15"/>
    </row>
    <row r="16" spans="1:37" ht="18.600000000000001">
      <c r="A16" s="15"/>
      <c r="B16" s="15"/>
      <c r="C16" s="15"/>
      <c r="D16" s="18">
        <v>14</v>
      </c>
      <c r="E16" s="192" t="s">
        <v>54</v>
      </c>
      <c r="F16" s="100"/>
      <c r="G16" s="184">
        <v>42347</v>
      </c>
      <c r="H16" s="185">
        <v>2010</v>
      </c>
      <c r="I16" s="248">
        <f t="shared" si="0"/>
        <v>1405</v>
      </c>
      <c r="J16" s="186"/>
      <c r="K16" s="187">
        <v>140</v>
      </c>
      <c r="L16" s="187">
        <v>142</v>
      </c>
      <c r="M16" s="187">
        <v>144</v>
      </c>
      <c r="N16" s="187">
        <v>145</v>
      </c>
      <c r="O16" s="187">
        <v>141</v>
      </c>
      <c r="P16" s="248">
        <f t="shared" si="1"/>
        <v>712</v>
      </c>
      <c r="Q16" s="187">
        <v>140</v>
      </c>
      <c r="R16" s="187">
        <v>142</v>
      </c>
      <c r="S16" s="187">
        <v>140</v>
      </c>
      <c r="T16" s="187">
        <v>142</v>
      </c>
      <c r="U16" s="187">
        <v>129</v>
      </c>
      <c r="V16" s="193">
        <f t="shared" si="2"/>
        <v>693</v>
      </c>
      <c r="W16" s="182"/>
      <c r="X16" s="180"/>
      <c r="Y16" s="180"/>
      <c r="Z16" s="180"/>
      <c r="AA16" s="180"/>
      <c r="AB16" s="181"/>
      <c r="AC16" s="15"/>
      <c r="AD16" s="15"/>
      <c r="AE16" s="15"/>
      <c r="AF16" s="15"/>
      <c r="AG16" s="15"/>
      <c r="AH16" s="15"/>
      <c r="AI16" s="15"/>
      <c r="AJ16" s="15"/>
      <c r="AK16" s="15"/>
    </row>
    <row r="17" spans="1:37" ht="18.600000000000001">
      <c r="A17" s="15"/>
      <c r="B17" s="15"/>
      <c r="C17" s="15"/>
      <c r="D17" s="19">
        <v>15</v>
      </c>
      <c r="E17" s="192" t="s">
        <v>13</v>
      </c>
      <c r="F17" s="100"/>
      <c r="G17" s="184">
        <v>42446</v>
      </c>
      <c r="H17" s="185">
        <v>2016</v>
      </c>
      <c r="I17" s="248">
        <f t="shared" si="0"/>
        <v>1393</v>
      </c>
      <c r="J17" s="186"/>
      <c r="K17" s="187">
        <v>142</v>
      </c>
      <c r="L17" s="187">
        <v>143</v>
      </c>
      <c r="M17" s="187">
        <v>143</v>
      </c>
      <c r="N17" s="187">
        <v>142</v>
      </c>
      <c r="O17" s="187">
        <v>144</v>
      </c>
      <c r="P17" s="248">
        <f t="shared" si="1"/>
        <v>714</v>
      </c>
      <c r="Q17" s="187">
        <v>144</v>
      </c>
      <c r="R17" s="187">
        <v>143</v>
      </c>
      <c r="S17" s="187">
        <v>124</v>
      </c>
      <c r="T17" s="187">
        <v>128</v>
      </c>
      <c r="U17" s="187">
        <v>140</v>
      </c>
      <c r="V17" s="193">
        <f t="shared" si="2"/>
        <v>679</v>
      </c>
      <c r="W17" s="182"/>
      <c r="X17" s="180"/>
      <c r="Y17" s="180"/>
      <c r="Z17" s="180"/>
      <c r="AA17" s="180"/>
      <c r="AB17" s="181"/>
      <c r="AC17" s="15"/>
      <c r="AD17" s="15"/>
      <c r="AE17" s="15"/>
      <c r="AF17" s="15"/>
      <c r="AG17" s="15"/>
      <c r="AH17" s="15"/>
      <c r="AI17" s="15"/>
      <c r="AJ17" s="15"/>
      <c r="AK17" s="15"/>
    </row>
    <row r="18" spans="1:37" ht="18.600000000000001">
      <c r="A18" s="15"/>
      <c r="B18" s="15"/>
      <c r="C18" s="15"/>
      <c r="D18" s="18">
        <v>16</v>
      </c>
      <c r="E18" s="192" t="s">
        <v>39</v>
      </c>
      <c r="F18" s="100"/>
      <c r="G18" s="184">
        <v>42068</v>
      </c>
      <c r="H18" s="185">
        <v>2009</v>
      </c>
      <c r="I18" s="248">
        <f t="shared" si="0"/>
        <v>1361</v>
      </c>
      <c r="J18" s="186"/>
      <c r="K18" s="187">
        <v>140</v>
      </c>
      <c r="L18" s="187">
        <v>140</v>
      </c>
      <c r="M18" s="187">
        <v>146</v>
      </c>
      <c r="N18" s="187">
        <v>124</v>
      </c>
      <c r="O18" s="187">
        <v>124</v>
      </c>
      <c r="P18" s="248">
        <f t="shared" si="1"/>
        <v>674</v>
      </c>
      <c r="Q18" s="187">
        <v>140</v>
      </c>
      <c r="R18" s="187">
        <v>142</v>
      </c>
      <c r="S18" s="187">
        <v>143</v>
      </c>
      <c r="T18" s="187">
        <v>129</v>
      </c>
      <c r="U18" s="187">
        <v>133</v>
      </c>
      <c r="V18" s="193">
        <f t="shared" si="2"/>
        <v>687</v>
      </c>
      <c r="W18" s="182"/>
      <c r="X18" s="180"/>
      <c r="Y18" s="180"/>
      <c r="Z18" s="180"/>
      <c r="AA18" s="180"/>
      <c r="AB18" s="181"/>
      <c r="AC18" s="15"/>
      <c r="AD18" s="15"/>
      <c r="AE18" s="15"/>
      <c r="AF18" s="15"/>
      <c r="AG18" s="15"/>
      <c r="AH18" s="15"/>
      <c r="AI18" s="15"/>
      <c r="AJ18" s="15"/>
      <c r="AK18" s="15"/>
    </row>
    <row r="19" spans="1:37" ht="18.600000000000001">
      <c r="A19" s="15"/>
      <c r="B19" s="15"/>
      <c r="C19" s="15"/>
      <c r="D19" s="19">
        <v>17</v>
      </c>
      <c r="E19" s="192" t="s">
        <v>33</v>
      </c>
      <c r="F19" s="100"/>
      <c r="G19" s="184">
        <v>42712</v>
      </c>
      <c r="H19" s="185">
        <v>2016</v>
      </c>
      <c r="I19" s="248">
        <f t="shared" si="0"/>
        <v>1361</v>
      </c>
      <c r="J19" s="186"/>
      <c r="K19" s="187">
        <v>123</v>
      </c>
      <c r="L19" s="187">
        <v>143</v>
      </c>
      <c r="M19" s="187">
        <v>140</v>
      </c>
      <c r="N19" s="187">
        <v>129</v>
      </c>
      <c r="O19" s="187">
        <v>148</v>
      </c>
      <c r="P19" s="248">
        <f t="shared" si="1"/>
        <v>683</v>
      </c>
      <c r="Q19" s="187">
        <v>125</v>
      </c>
      <c r="R19" s="187">
        <v>140</v>
      </c>
      <c r="S19" s="187">
        <v>140</v>
      </c>
      <c r="T19" s="187">
        <v>131</v>
      </c>
      <c r="U19" s="187">
        <v>142</v>
      </c>
      <c r="V19" s="193">
        <f t="shared" si="2"/>
        <v>678</v>
      </c>
      <c r="W19" s="182"/>
      <c r="X19" s="180"/>
      <c r="Y19" s="180"/>
      <c r="Z19" s="180"/>
      <c r="AA19" s="180"/>
      <c r="AB19" s="181"/>
      <c r="AC19" s="15"/>
      <c r="AD19" s="15"/>
      <c r="AE19" s="15"/>
      <c r="AF19" s="15"/>
      <c r="AG19" s="15"/>
      <c r="AH19" s="15"/>
      <c r="AI19" s="15"/>
      <c r="AJ19" s="15"/>
      <c r="AK19" s="15"/>
    </row>
    <row r="20" spans="1:37" ht="18.600000000000001">
      <c r="A20" s="15"/>
      <c r="B20" s="15"/>
      <c r="C20" s="15"/>
      <c r="D20" s="18">
        <v>18</v>
      </c>
      <c r="E20" s="192" t="s">
        <v>62</v>
      </c>
      <c r="F20" s="100"/>
      <c r="G20" s="184">
        <v>44637</v>
      </c>
      <c r="H20" s="185">
        <v>2022</v>
      </c>
      <c r="I20" s="248">
        <f t="shared" si="0"/>
        <v>1352</v>
      </c>
      <c r="J20" s="186"/>
      <c r="K20" s="187">
        <v>126</v>
      </c>
      <c r="L20" s="187">
        <v>143</v>
      </c>
      <c r="M20" s="187">
        <v>144</v>
      </c>
      <c r="N20" s="187">
        <v>128</v>
      </c>
      <c r="O20" s="187">
        <v>127</v>
      </c>
      <c r="P20" s="248">
        <f t="shared" si="1"/>
        <v>668</v>
      </c>
      <c r="Q20" s="187">
        <v>127</v>
      </c>
      <c r="R20" s="187">
        <v>142</v>
      </c>
      <c r="S20" s="187">
        <v>140</v>
      </c>
      <c r="T20" s="187">
        <v>131</v>
      </c>
      <c r="U20" s="187">
        <v>144</v>
      </c>
      <c r="V20" s="193">
        <f t="shared" si="2"/>
        <v>684</v>
      </c>
      <c r="W20" s="182"/>
      <c r="X20" s="180"/>
      <c r="Y20" s="180"/>
      <c r="Z20" s="180"/>
      <c r="AA20" s="180"/>
      <c r="AB20" s="181"/>
      <c r="AC20" s="15"/>
      <c r="AD20" s="15"/>
      <c r="AE20" s="15"/>
      <c r="AF20" s="15"/>
      <c r="AG20" s="15"/>
      <c r="AH20" s="15"/>
      <c r="AI20" s="15"/>
      <c r="AJ20" s="15"/>
      <c r="AK20" s="15"/>
    </row>
    <row r="21" spans="1:37" ht="18.600000000000001">
      <c r="A21" s="15"/>
      <c r="B21" s="15"/>
      <c r="C21" s="15"/>
      <c r="D21" s="19">
        <v>19</v>
      </c>
      <c r="E21" s="192" t="s">
        <v>59</v>
      </c>
      <c r="F21" s="100"/>
      <c r="G21" s="184">
        <v>42817</v>
      </c>
      <c r="H21" s="185">
        <v>2017</v>
      </c>
      <c r="I21" s="248">
        <f t="shared" si="0"/>
        <v>1344</v>
      </c>
      <c r="J21" s="186"/>
      <c r="K21" s="187">
        <v>126</v>
      </c>
      <c r="L21" s="187">
        <v>116</v>
      </c>
      <c r="M21" s="187">
        <v>132</v>
      </c>
      <c r="N21" s="187">
        <v>140</v>
      </c>
      <c r="O21" s="187">
        <v>128</v>
      </c>
      <c r="P21" s="248">
        <f t="shared" si="1"/>
        <v>642</v>
      </c>
      <c r="Q21" s="187">
        <v>126</v>
      </c>
      <c r="R21" s="187">
        <v>144</v>
      </c>
      <c r="S21" s="187">
        <v>144</v>
      </c>
      <c r="T21" s="187">
        <v>144</v>
      </c>
      <c r="U21" s="187">
        <v>144</v>
      </c>
      <c r="V21" s="193">
        <f t="shared" si="2"/>
        <v>702</v>
      </c>
      <c r="W21" s="182"/>
      <c r="X21" s="180"/>
      <c r="Y21" s="180"/>
      <c r="Z21" s="180"/>
      <c r="AA21" s="180"/>
      <c r="AB21" s="181"/>
      <c r="AC21" s="15"/>
      <c r="AD21" s="15"/>
      <c r="AE21" s="15"/>
      <c r="AF21" s="15"/>
      <c r="AG21" s="15"/>
      <c r="AH21" s="15"/>
      <c r="AI21" s="15"/>
      <c r="AJ21" s="15"/>
      <c r="AK21" s="15"/>
    </row>
    <row r="22" spans="1:37" ht="18.600000000000001">
      <c r="A22" s="15"/>
      <c r="B22" s="15"/>
      <c r="C22" s="15"/>
      <c r="D22" s="18">
        <v>20</v>
      </c>
      <c r="E22" s="192" t="s">
        <v>61</v>
      </c>
      <c r="F22" s="100"/>
      <c r="G22" s="184">
        <v>42251</v>
      </c>
      <c r="H22" s="185">
        <v>2014</v>
      </c>
      <c r="I22" s="248">
        <f t="shared" si="0"/>
        <v>1337</v>
      </c>
      <c r="J22" s="186"/>
      <c r="K22" s="187">
        <v>135</v>
      </c>
      <c r="L22" s="187">
        <v>126</v>
      </c>
      <c r="M22" s="187">
        <v>126</v>
      </c>
      <c r="N22" s="187">
        <v>140</v>
      </c>
      <c r="O22" s="187">
        <v>127</v>
      </c>
      <c r="P22" s="248">
        <f t="shared" si="1"/>
        <v>654</v>
      </c>
      <c r="Q22" s="187">
        <v>143</v>
      </c>
      <c r="R22" s="187">
        <v>142</v>
      </c>
      <c r="S22" s="187">
        <v>127</v>
      </c>
      <c r="T22" s="187">
        <v>144</v>
      </c>
      <c r="U22" s="187">
        <v>127</v>
      </c>
      <c r="V22" s="193">
        <f t="shared" si="2"/>
        <v>683</v>
      </c>
      <c r="W22" s="182"/>
      <c r="X22" s="180"/>
      <c r="Y22" s="180"/>
      <c r="Z22" s="180"/>
      <c r="AA22" s="180"/>
      <c r="AB22" s="181"/>
      <c r="AC22" s="15"/>
      <c r="AD22" s="15"/>
      <c r="AE22" s="15"/>
      <c r="AF22" s="15"/>
      <c r="AG22" s="15"/>
      <c r="AH22" s="15"/>
      <c r="AI22" s="15"/>
      <c r="AJ22" s="15"/>
      <c r="AK22" s="15"/>
    </row>
    <row r="23" spans="1:37" ht="18.600000000000001">
      <c r="A23" s="15"/>
      <c r="B23" s="15"/>
      <c r="C23" s="15"/>
      <c r="D23" s="19">
        <v>21</v>
      </c>
      <c r="E23" s="192" t="s">
        <v>44</v>
      </c>
      <c r="F23" s="100"/>
      <c r="G23" s="184">
        <v>43523</v>
      </c>
      <c r="H23" s="185">
        <v>2019</v>
      </c>
      <c r="I23" s="248">
        <f t="shared" si="0"/>
        <v>1337</v>
      </c>
      <c r="J23" s="186"/>
      <c r="K23" s="187">
        <v>142</v>
      </c>
      <c r="L23" s="187">
        <v>128</v>
      </c>
      <c r="M23" s="187">
        <v>144</v>
      </c>
      <c r="N23" s="187">
        <v>129</v>
      </c>
      <c r="O23" s="187">
        <v>140</v>
      </c>
      <c r="P23" s="248">
        <f t="shared" si="1"/>
        <v>683</v>
      </c>
      <c r="Q23" s="187">
        <v>127</v>
      </c>
      <c r="R23" s="187">
        <v>140</v>
      </c>
      <c r="S23" s="187">
        <v>140</v>
      </c>
      <c r="T23" s="187">
        <v>124</v>
      </c>
      <c r="U23" s="187">
        <v>123</v>
      </c>
      <c r="V23" s="193">
        <f t="shared" si="2"/>
        <v>654</v>
      </c>
      <c r="W23" s="182"/>
      <c r="X23" s="180"/>
      <c r="Y23" s="180"/>
      <c r="Z23" s="180"/>
      <c r="AA23" s="180"/>
      <c r="AB23" s="181"/>
      <c r="AC23" s="15"/>
      <c r="AD23" s="15"/>
      <c r="AE23" s="15"/>
      <c r="AF23" s="15"/>
      <c r="AG23" s="15"/>
      <c r="AH23" s="15"/>
      <c r="AI23" s="15"/>
      <c r="AJ23" s="15"/>
      <c r="AK23" s="15"/>
    </row>
    <row r="24" spans="1:37" ht="18.600000000000001">
      <c r="A24" s="15"/>
      <c r="B24" s="15"/>
      <c r="C24" s="15"/>
      <c r="D24" s="18">
        <v>22</v>
      </c>
      <c r="E24" s="192" t="s">
        <v>37</v>
      </c>
      <c r="F24" s="100"/>
      <c r="G24" s="184">
        <v>42118</v>
      </c>
      <c r="H24" s="185">
        <v>2007</v>
      </c>
      <c r="I24" s="248">
        <f t="shared" si="0"/>
        <v>1302</v>
      </c>
      <c r="J24" s="186"/>
      <c r="K24" s="187">
        <v>123</v>
      </c>
      <c r="L24" s="187">
        <v>128</v>
      </c>
      <c r="M24" s="187">
        <v>126</v>
      </c>
      <c r="N24" s="187">
        <v>127</v>
      </c>
      <c r="O24" s="187">
        <v>124</v>
      </c>
      <c r="P24" s="248">
        <f t="shared" si="1"/>
        <v>628</v>
      </c>
      <c r="Q24" s="187">
        <v>127</v>
      </c>
      <c r="R24" s="187">
        <v>128</v>
      </c>
      <c r="S24" s="187">
        <v>131</v>
      </c>
      <c r="T24" s="187">
        <v>140</v>
      </c>
      <c r="U24" s="187">
        <v>148</v>
      </c>
      <c r="V24" s="193">
        <f t="shared" si="2"/>
        <v>674</v>
      </c>
      <c r="W24" s="182"/>
      <c r="X24" s="180"/>
      <c r="Y24" s="180"/>
      <c r="Z24" s="180"/>
      <c r="AA24" s="180"/>
      <c r="AB24" s="181"/>
      <c r="AC24" s="15"/>
      <c r="AD24" s="15"/>
      <c r="AE24" s="15"/>
      <c r="AF24" s="15"/>
      <c r="AG24" s="15"/>
      <c r="AH24" s="15"/>
      <c r="AI24" s="15"/>
      <c r="AJ24" s="15"/>
      <c r="AK24" s="15"/>
    </row>
    <row r="25" spans="1:37" ht="18.600000000000001">
      <c r="A25" s="15"/>
      <c r="B25" s="15"/>
      <c r="C25" s="15"/>
      <c r="D25" s="19">
        <v>23</v>
      </c>
      <c r="E25" s="192" t="s">
        <v>71</v>
      </c>
      <c r="F25" s="100"/>
      <c r="G25" s="184">
        <v>44623</v>
      </c>
      <c r="H25" s="185">
        <v>2022</v>
      </c>
      <c r="I25" s="248">
        <f t="shared" si="0"/>
        <v>1297</v>
      </c>
      <c r="J25" s="186"/>
      <c r="K25" s="187">
        <v>129</v>
      </c>
      <c r="L25" s="187">
        <v>129</v>
      </c>
      <c r="M25" s="187">
        <v>123</v>
      </c>
      <c r="N25" s="187">
        <v>136</v>
      </c>
      <c r="O25" s="187">
        <v>143</v>
      </c>
      <c r="P25" s="248">
        <f t="shared" si="1"/>
        <v>660</v>
      </c>
      <c r="Q25" s="187">
        <v>122</v>
      </c>
      <c r="R25" s="187">
        <v>144</v>
      </c>
      <c r="S25" s="187">
        <v>120</v>
      </c>
      <c r="T25" s="187">
        <v>107</v>
      </c>
      <c r="U25" s="187">
        <v>144</v>
      </c>
      <c r="V25" s="193">
        <f t="shared" si="2"/>
        <v>637</v>
      </c>
      <c r="W25" s="182"/>
      <c r="X25" s="180"/>
      <c r="Y25" s="180"/>
      <c r="Z25" s="180"/>
      <c r="AA25" s="180"/>
      <c r="AB25" s="181"/>
      <c r="AC25" s="15"/>
      <c r="AD25" s="15"/>
      <c r="AE25" s="15"/>
      <c r="AF25" s="15"/>
      <c r="AG25" s="15"/>
      <c r="AH25" s="15"/>
      <c r="AI25" s="15"/>
      <c r="AJ25" s="15"/>
      <c r="AK25" s="15"/>
    </row>
    <row r="26" spans="1:37" ht="18.600000000000001">
      <c r="A26" s="15"/>
      <c r="B26" s="15"/>
      <c r="C26" s="15"/>
      <c r="D26" s="18">
        <v>24</v>
      </c>
      <c r="E26" s="194" t="s">
        <v>48</v>
      </c>
      <c r="F26" s="188"/>
      <c r="G26" s="184">
        <v>42079</v>
      </c>
      <c r="H26" s="185">
        <v>2005</v>
      </c>
      <c r="I26" s="248">
        <f t="shared" si="0"/>
        <v>1284</v>
      </c>
      <c r="J26" s="186"/>
      <c r="K26" s="187">
        <v>126</v>
      </c>
      <c r="L26" s="187">
        <v>126</v>
      </c>
      <c r="M26" s="187">
        <v>109</v>
      </c>
      <c r="N26" s="187">
        <v>125</v>
      </c>
      <c r="O26" s="187">
        <v>128</v>
      </c>
      <c r="P26" s="248">
        <f t="shared" si="1"/>
        <v>614</v>
      </c>
      <c r="Q26" s="187">
        <v>127</v>
      </c>
      <c r="R26" s="187">
        <v>144</v>
      </c>
      <c r="S26" s="187">
        <v>140</v>
      </c>
      <c r="T26" s="187">
        <v>135</v>
      </c>
      <c r="U26" s="187">
        <v>124</v>
      </c>
      <c r="V26" s="193">
        <f t="shared" si="2"/>
        <v>670</v>
      </c>
      <c r="W26" s="180"/>
      <c r="X26" s="180"/>
      <c r="Y26" s="180"/>
      <c r="Z26" s="180"/>
      <c r="AA26" s="180"/>
      <c r="AB26" s="181"/>
      <c r="AC26" s="15"/>
      <c r="AD26" s="15"/>
      <c r="AE26" s="15"/>
      <c r="AF26" s="15"/>
      <c r="AG26" s="15"/>
      <c r="AH26" s="15"/>
      <c r="AI26" s="15"/>
      <c r="AJ26" s="15"/>
      <c r="AK26" s="15"/>
    </row>
    <row r="27" spans="1:37" ht="18.600000000000001">
      <c r="A27" s="15"/>
      <c r="B27" s="15"/>
      <c r="C27" s="15"/>
      <c r="D27" s="19">
        <v>25</v>
      </c>
      <c r="E27" s="192" t="s">
        <v>38</v>
      </c>
      <c r="F27" s="100"/>
      <c r="G27" s="184">
        <v>42307</v>
      </c>
      <c r="H27" s="185">
        <v>2008</v>
      </c>
      <c r="I27" s="248">
        <f t="shared" si="0"/>
        <v>1274</v>
      </c>
      <c r="J27" s="186"/>
      <c r="K27" s="187">
        <v>130</v>
      </c>
      <c r="L27" s="187">
        <v>120</v>
      </c>
      <c r="M27" s="187">
        <v>132</v>
      </c>
      <c r="N27" s="187">
        <v>140</v>
      </c>
      <c r="O27" s="187">
        <v>116</v>
      </c>
      <c r="P27" s="248">
        <f t="shared" si="1"/>
        <v>638</v>
      </c>
      <c r="Q27" s="187">
        <v>129</v>
      </c>
      <c r="R27" s="187">
        <v>140</v>
      </c>
      <c r="S27" s="187">
        <v>122</v>
      </c>
      <c r="T27" s="187">
        <v>123</v>
      </c>
      <c r="U27" s="187">
        <v>122</v>
      </c>
      <c r="V27" s="193">
        <f t="shared" si="2"/>
        <v>636</v>
      </c>
      <c r="W27" s="182"/>
      <c r="X27" s="180"/>
      <c r="Y27" s="180"/>
      <c r="Z27" s="180"/>
      <c r="AA27" s="180"/>
      <c r="AB27" s="181"/>
      <c r="AC27" s="15"/>
      <c r="AD27" s="15"/>
      <c r="AE27" s="15"/>
      <c r="AF27" s="15"/>
      <c r="AG27" s="15"/>
      <c r="AH27" s="15"/>
      <c r="AI27" s="15"/>
      <c r="AJ27" s="15"/>
      <c r="AK27" s="15"/>
    </row>
    <row r="28" spans="1:37" ht="18.600000000000001">
      <c r="A28" s="15"/>
      <c r="B28" s="15"/>
      <c r="C28" s="15"/>
      <c r="D28" s="18">
        <v>26</v>
      </c>
      <c r="E28" s="192" t="s">
        <v>40</v>
      </c>
      <c r="F28" s="100"/>
      <c r="G28" s="184">
        <v>42106</v>
      </c>
      <c r="H28" s="185">
        <v>2007</v>
      </c>
      <c r="I28" s="248">
        <f t="shared" si="0"/>
        <v>1242</v>
      </c>
      <c r="J28" s="186"/>
      <c r="K28" s="187">
        <v>140</v>
      </c>
      <c r="L28" s="187">
        <v>140</v>
      </c>
      <c r="M28" s="187">
        <v>142</v>
      </c>
      <c r="N28" s="187">
        <v>125</v>
      </c>
      <c r="O28" s="187">
        <v>126</v>
      </c>
      <c r="P28" s="248">
        <f t="shared" si="1"/>
        <v>673</v>
      </c>
      <c r="Q28" s="187">
        <v>114</v>
      </c>
      <c r="R28" s="187">
        <v>106</v>
      </c>
      <c r="S28" s="187">
        <v>115</v>
      </c>
      <c r="T28" s="187">
        <v>125</v>
      </c>
      <c r="U28" s="187">
        <v>109</v>
      </c>
      <c r="V28" s="193">
        <f t="shared" si="2"/>
        <v>569</v>
      </c>
      <c r="W28" s="182"/>
      <c r="X28" s="180"/>
      <c r="Y28" s="180"/>
      <c r="Z28" s="180"/>
      <c r="AA28" s="180"/>
      <c r="AB28" s="181"/>
      <c r="AC28" s="15"/>
      <c r="AD28" s="15"/>
      <c r="AE28" s="15"/>
      <c r="AF28" s="15"/>
      <c r="AG28" s="15"/>
      <c r="AH28" s="15"/>
      <c r="AI28" s="15"/>
      <c r="AJ28" s="15"/>
      <c r="AK28" s="15"/>
    </row>
    <row r="29" spans="1:37" ht="18.600000000000001">
      <c r="A29" s="15"/>
      <c r="B29" s="15"/>
      <c r="C29" s="15"/>
      <c r="D29" s="19">
        <v>27</v>
      </c>
      <c r="E29" s="192" t="s">
        <v>41</v>
      </c>
      <c r="F29" s="100"/>
      <c r="G29" s="184">
        <v>43216</v>
      </c>
      <c r="H29" s="185">
        <v>2018</v>
      </c>
      <c r="I29" s="248">
        <f t="shared" si="0"/>
        <v>1204</v>
      </c>
      <c r="J29" s="186"/>
      <c r="K29" s="187">
        <v>124</v>
      </c>
      <c r="L29" s="187">
        <v>124</v>
      </c>
      <c r="M29" s="187">
        <v>142</v>
      </c>
      <c r="N29" s="187">
        <v>117</v>
      </c>
      <c r="O29" s="187">
        <v>123</v>
      </c>
      <c r="P29" s="248">
        <f t="shared" si="1"/>
        <v>630</v>
      </c>
      <c r="Q29" s="187">
        <v>105</v>
      </c>
      <c r="R29" s="187">
        <v>106</v>
      </c>
      <c r="S29" s="187">
        <v>122</v>
      </c>
      <c r="T29" s="187">
        <v>121</v>
      </c>
      <c r="U29" s="187">
        <v>120</v>
      </c>
      <c r="V29" s="193">
        <f t="shared" si="2"/>
        <v>574</v>
      </c>
      <c r="W29" s="178"/>
      <c r="X29" s="178"/>
      <c r="Y29" s="178"/>
      <c r="Z29" s="178"/>
      <c r="AA29" s="178"/>
      <c r="AB29" s="91"/>
      <c r="AC29" s="15"/>
      <c r="AD29" s="15"/>
      <c r="AE29" s="15"/>
      <c r="AF29" s="15"/>
      <c r="AG29" s="15"/>
      <c r="AH29" s="15"/>
      <c r="AI29" s="15"/>
      <c r="AJ29" s="15"/>
      <c r="AK29" s="15"/>
    </row>
    <row r="30" spans="1:37" ht="18.600000000000001">
      <c r="A30" s="15"/>
      <c r="B30" s="15"/>
      <c r="C30" s="15"/>
      <c r="D30" s="18">
        <v>28</v>
      </c>
      <c r="E30" s="192" t="s">
        <v>63</v>
      </c>
      <c r="F30" s="100"/>
      <c r="G30" s="184">
        <v>44623</v>
      </c>
      <c r="H30" s="185">
        <v>2022</v>
      </c>
      <c r="I30" s="248">
        <f t="shared" si="0"/>
        <v>1174</v>
      </c>
      <c r="J30" s="186"/>
      <c r="K30" s="187">
        <v>120</v>
      </c>
      <c r="L30" s="187">
        <v>112</v>
      </c>
      <c r="M30" s="187">
        <v>106</v>
      </c>
      <c r="N30" s="187">
        <v>122</v>
      </c>
      <c r="O30" s="187">
        <v>126</v>
      </c>
      <c r="P30" s="248">
        <f t="shared" si="1"/>
        <v>586</v>
      </c>
      <c r="Q30" s="187">
        <v>123</v>
      </c>
      <c r="R30" s="187">
        <v>127</v>
      </c>
      <c r="S30" s="187">
        <v>126</v>
      </c>
      <c r="T30" s="187">
        <v>103</v>
      </c>
      <c r="U30" s="187">
        <v>109</v>
      </c>
      <c r="V30" s="193">
        <f t="shared" si="2"/>
        <v>588</v>
      </c>
      <c r="W30" s="178"/>
      <c r="X30" s="178"/>
      <c r="Y30" s="178"/>
      <c r="Z30" s="178"/>
      <c r="AA30" s="178"/>
      <c r="AB30" s="91"/>
      <c r="AC30" s="15"/>
      <c r="AD30" s="15"/>
      <c r="AE30" s="15"/>
      <c r="AF30" s="15"/>
      <c r="AG30" s="15"/>
      <c r="AH30" s="15"/>
      <c r="AI30" s="15"/>
      <c r="AJ30" s="15"/>
      <c r="AK30" s="15"/>
    </row>
    <row r="31" spans="1:37" ht="18.600000000000001">
      <c r="A31" s="15"/>
      <c r="B31" s="15"/>
      <c r="C31" s="15"/>
      <c r="D31" s="19">
        <v>29</v>
      </c>
      <c r="E31" s="192" t="s">
        <v>72</v>
      </c>
      <c r="F31" s="100"/>
      <c r="G31" s="184">
        <v>44548</v>
      </c>
      <c r="H31" s="185">
        <v>2021</v>
      </c>
      <c r="I31" s="248">
        <f t="shared" si="0"/>
        <v>1100</v>
      </c>
      <c r="J31" s="186"/>
      <c r="K31" s="187">
        <v>92</v>
      </c>
      <c r="L31" s="187">
        <v>108</v>
      </c>
      <c r="M31" s="187">
        <v>124</v>
      </c>
      <c r="N31" s="187">
        <v>120</v>
      </c>
      <c r="O31" s="187">
        <v>109</v>
      </c>
      <c r="P31" s="248">
        <f t="shared" si="1"/>
        <v>553</v>
      </c>
      <c r="Q31" s="187">
        <v>92</v>
      </c>
      <c r="R31" s="187">
        <v>124</v>
      </c>
      <c r="S31" s="187">
        <v>112</v>
      </c>
      <c r="T31" s="187">
        <v>107</v>
      </c>
      <c r="U31" s="187">
        <v>112</v>
      </c>
      <c r="V31" s="193">
        <f t="shared" si="2"/>
        <v>547</v>
      </c>
      <c r="W31" s="178"/>
      <c r="X31" s="178"/>
      <c r="Y31" s="178"/>
      <c r="Z31" s="178"/>
      <c r="AA31" s="178"/>
      <c r="AB31" s="91"/>
      <c r="AC31" s="15"/>
      <c r="AD31" s="15"/>
      <c r="AE31" s="15"/>
      <c r="AF31" s="15"/>
      <c r="AG31" s="15"/>
      <c r="AH31" s="15"/>
      <c r="AI31" s="15"/>
      <c r="AJ31" s="15"/>
      <c r="AK31" s="15"/>
    </row>
    <row r="32" spans="1:37" ht="18.600000000000001">
      <c r="A32" s="15"/>
      <c r="B32" s="15"/>
      <c r="C32" s="15"/>
      <c r="D32" s="18">
        <v>30</v>
      </c>
      <c r="E32" s="192" t="s">
        <v>35</v>
      </c>
      <c r="F32" s="100"/>
      <c r="G32" s="184">
        <v>44511</v>
      </c>
      <c r="H32" s="185">
        <v>2021</v>
      </c>
      <c r="I32" s="248">
        <f t="shared" si="0"/>
        <v>1061</v>
      </c>
      <c r="J32" s="186"/>
      <c r="K32" s="187">
        <v>100</v>
      </c>
      <c r="L32" s="187">
        <v>111</v>
      </c>
      <c r="M32" s="187">
        <v>114</v>
      </c>
      <c r="N32" s="187">
        <v>120</v>
      </c>
      <c r="O32" s="187">
        <v>110</v>
      </c>
      <c r="P32" s="248">
        <f t="shared" si="1"/>
        <v>555</v>
      </c>
      <c r="Q32" s="187">
        <v>106</v>
      </c>
      <c r="R32" s="187">
        <v>105</v>
      </c>
      <c r="S32" s="187">
        <v>90</v>
      </c>
      <c r="T32" s="187">
        <v>96</v>
      </c>
      <c r="U32" s="187">
        <v>109</v>
      </c>
      <c r="V32" s="193">
        <f t="shared" si="2"/>
        <v>506</v>
      </c>
      <c r="W32" s="24"/>
      <c r="X32" s="24"/>
      <c r="Y32" s="24"/>
      <c r="Z32" s="24"/>
      <c r="AA32" s="23"/>
      <c r="AB32" s="21"/>
      <c r="AC32" s="15"/>
      <c r="AD32" s="15"/>
      <c r="AE32" s="15"/>
      <c r="AF32" s="15"/>
      <c r="AG32" s="15"/>
      <c r="AH32" s="15"/>
      <c r="AI32" s="15"/>
      <c r="AJ32" s="15"/>
      <c r="AK32" s="15"/>
    </row>
    <row r="33" spans="1:37" ht="19.2" thickBot="1">
      <c r="A33" s="15"/>
      <c r="B33" s="15"/>
      <c r="C33" s="15"/>
      <c r="D33" s="19">
        <v>31</v>
      </c>
      <c r="E33" s="311" t="s">
        <v>75</v>
      </c>
      <c r="F33" s="101"/>
      <c r="G33" s="195">
        <v>44630</v>
      </c>
      <c r="H33" s="313">
        <v>2022</v>
      </c>
      <c r="I33" s="196">
        <f t="shared" si="0"/>
        <v>882</v>
      </c>
      <c r="J33" s="203"/>
      <c r="K33" s="312">
        <v>71</v>
      </c>
      <c r="L33" s="312">
        <v>71</v>
      </c>
      <c r="M33" s="312">
        <v>85</v>
      </c>
      <c r="N33" s="312">
        <v>107</v>
      </c>
      <c r="O33" s="312">
        <v>89</v>
      </c>
      <c r="P33" s="196">
        <f t="shared" si="1"/>
        <v>423</v>
      </c>
      <c r="Q33" s="312">
        <v>110</v>
      </c>
      <c r="R33" s="312">
        <v>86</v>
      </c>
      <c r="S33" s="312">
        <v>85</v>
      </c>
      <c r="T33" s="312">
        <v>90</v>
      </c>
      <c r="U33" s="312">
        <v>88</v>
      </c>
      <c r="V33" s="197">
        <f t="shared" si="2"/>
        <v>459</v>
      </c>
      <c r="W33" s="24"/>
      <c r="X33" s="24"/>
      <c r="Y33" s="24"/>
      <c r="Z33" s="24"/>
      <c r="AA33" s="23"/>
      <c r="AB33" s="21"/>
      <c r="AC33" s="15"/>
      <c r="AD33" s="15"/>
      <c r="AE33" s="15"/>
      <c r="AF33" s="15"/>
      <c r="AG33" s="15"/>
      <c r="AH33" s="15"/>
      <c r="AI33" s="15"/>
      <c r="AJ33" s="15"/>
      <c r="AK33" s="15"/>
    </row>
    <row r="34" spans="1:37" ht="18.600000000000001">
      <c r="A34" s="15"/>
      <c r="B34" s="15"/>
      <c r="C34" s="15"/>
      <c r="D34" s="19"/>
      <c r="E34" s="20"/>
      <c r="F34" s="20"/>
      <c r="G34" s="20"/>
      <c r="H34" s="21"/>
      <c r="I34" s="21"/>
      <c r="J34" s="22"/>
      <c r="K34" s="23"/>
      <c r="L34" s="23"/>
      <c r="M34" s="23"/>
      <c r="N34" s="23"/>
      <c r="O34" s="23"/>
      <c r="P34" s="21"/>
      <c r="Q34" s="23"/>
      <c r="R34" s="23"/>
      <c r="S34" s="23"/>
      <c r="T34" s="23"/>
      <c r="U34" s="23"/>
      <c r="V34" s="21"/>
      <c r="W34" s="24"/>
      <c r="X34" s="23"/>
      <c r="Y34" s="23"/>
      <c r="Z34" s="23"/>
      <c r="AA34" s="23"/>
      <c r="AB34" s="21"/>
      <c r="AC34" s="15"/>
      <c r="AD34" s="15"/>
      <c r="AE34" s="15"/>
      <c r="AF34" s="15"/>
      <c r="AG34" s="15"/>
      <c r="AH34" s="15"/>
      <c r="AI34" s="15"/>
      <c r="AJ34" s="15"/>
      <c r="AK34" s="15"/>
    </row>
    <row r="35" spans="1:37" ht="18.600000000000001">
      <c r="A35" s="15"/>
      <c r="B35" s="15"/>
      <c r="C35" s="15"/>
      <c r="D35" s="19"/>
      <c r="E35" s="20"/>
      <c r="F35" s="20"/>
      <c r="G35" s="20"/>
      <c r="H35" s="21"/>
      <c r="I35" s="21"/>
      <c r="J35" s="22"/>
      <c r="K35" s="23"/>
      <c r="L35" s="23"/>
      <c r="M35" s="23"/>
      <c r="N35" s="23"/>
      <c r="O35" s="23"/>
      <c r="P35" s="21"/>
      <c r="Q35" s="23"/>
      <c r="R35" s="23"/>
      <c r="S35" s="23"/>
      <c r="T35" s="23"/>
      <c r="U35" s="23"/>
      <c r="V35" s="21"/>
      <c r="W35" s="24"/>
      <c r="X35" s="24"/>
      <c r="Y35" s="24"/>
      <c r="Z35" s="24"/>
      <c r="AA35" s="23"/>
      <c r="AB35" s="21"/>
      <c r="AC35" s="15"/>
      <c r="AD35" s="15"/>
      <c r="AE35" s="15"/>
      <c r="AF35" s="15"/>
      <c r="AG35" s="15"/>
      <c r="AH35" s="15"/>
      <c r="AI35" s="15"/>
      <c r="AJ35" s="15"/>
      <c r="AK35" s="15"/>
    </row>
    <row r="36" spans="1:37" ht="18.600000000000001">
      <c r="A36" s="15"/>
      <c r="B36" s="15"/>
      <c r="C36" s="15"/>
      <c r="D36" s="19"/>
      <c r="E36" s="20"/>
      <c r="F36" s="20"/>
      <c r="G36" s="20"/>
      <c r="H36" s="21"/>
      <c r="I36" s="21"/>
      <c r="J36" s="22"/>
      <c r="K36" s="23"/>
      <c r="L36" s="23"/>
      <c r="M36" s="23"/>
      <c r="N36" s="23"/>
      <c r="O36" s="23"/>
      <c r="P36" s="21"/>
      <c r="Q36" s="23"/>
      <c r="R36" s="23"/>
      <c r="S36" s="23"/>
      <c r="T36" s="23"/>
      <c r="U36" s="23"/>
      <c r="V36" s="21"/>
      <c r="W36" s="23"/>
      <c r="X36" s="23"/>
      <c r="Y36" s="23"/>
      <c r="Z36" s="23"/>
      <c r="AA36" s="23"/>
      <c r="AB36" s="21"/>
      <c r="AC36" s="15"/>
      <c r="AD36" s="15"/>
      <c r="AE36" s="15"/>
      <c r="AF36" s="15"/>
      <c r="AG36" s="15"/>
      <c r="AH36" s="15"/>
      <c r="AI36" s="15"/>
      <c r="AJ36" s="15"/>
      <c r="AK36" s="15"/>
    </row>
    <row r="37" spans="1:37" ht="18.600000000000001">
      <c r="A37" s="15"/>
      <c r="B37" s="15"/>
      <c r="C37" s="15"/>
      <c r="D37" s="19"/>
      <c r="E37" s="20"/>
      <c r="F37" s="20"/>
      <c r="G37" s="20"/>
      <c r="H37" s="21"/>
      <c r="I37" s="21"/>
      <c r="J37" s="22"/>
      <c r="K37" s="23"/>
      <c r="L37" s="23"/>
      <c r="M37" s="23"/>
      <c r="N37" s="23"/>
      <c r="O37" s="23"/>
      <c r="P37" s="21"/>
      <c r="Q37" s="23"/>
      <c r="R37" s="23"/>
      <c r="S37" s="23"/>
      <c r="T37" s="23"/>
      <c r="U37" s="23"/>
      <c r="V37" s="21"/>
      <c r="W37" s="23"/>
      <c r="X37" s="23"/>
      <c r="Y37" s="23"/>
      <c r="Z37" s="23"/>
      <c r="AA37" s="23"/>
      <c r="AB37" s="21"/>
      <c r="AC37" s="15"/>
      <c r="AD37" s="15"/>
      <c r="AE37" s="15"/>
      <c r="AF37" s="15"/>
      <c r="AG37" s="15"/>
      <c r="AH37" s="15"/>
      <c r="AI37" s="15"/>
      <c r="AJ37" s="15"/>
      <c r="AK37" s="15"/>
    </row>
    <row r="38" spans="1:37" ht="18.600000000000001">
      <c r="A38" s="15"/>
      <c r="B38" s="15"/>
      <c r="C38" s="15"/>
      <c r="D38" s="19"/>
      <c r="E38" s="20"/>
      <c r="F38" s="20"/>
      <c r="G38" s="20"/>
      <c r="H38" s="21"/>
      <c r="I38" s="21"/>
      <c r="J38" s="22"/>
      <c r="K38" s="23"/>
      <c r="L38" s="23"/>
      <c r="M38" s="23"/>
      <c r="N38" s="23"/>
      <c r="O38" s="23"/>
      <c r="P38" s="21"/>
      <c r="Q38" s="23"/>
      <c r="R38" s="23"/>
      <c r="S38" s="23"/>
      <c r="T38" s="23"/>
      <c r="U38" s="23"/>
      <c r="V38" s="21"/>
      <c r="W38" s="24"/>
      <c r="X38" s="23"/>
      <c r="Y38" s="23"/>
      <c r="Z38" s="23"/>
      <c r="AA38" s="23"/>
      <c r="AB38" s="21"/>
      <c r="AC38" s="15"/>
      <c r="AD38" s="15"/>
      <c r="AE38" s="15"/>
      <c r="AF38" s="15"/>
      <c r="AG38" s="15"/>
      <c r="AH38" s="15"/>
      <c r="AI38" s="15"/>
      <c r="AJ38" s="15"/>
      <c r="AK38" s="15"/>
    </row>
    <row r="39" spans="1:37" ht="18.600000000000001">
      <c r="A39" s="15"/>
      <c r="B39" s="15"/>
      <c r="C39" s="15"/>
      <c r="D39" s="19"/>
      <c r="E39" s="20"/>
      <c r="F39" s="20"/>
      <c r="G39" s="20"/>
      <c r="H39" s="21"/>
      <c r="I39" s="21"/>
      <c r="J39" s="22"/>
      <c r="K39" s="23"/>
      <c r="L39" s="23"/>
      <c r="M39" s="23"/>
      <c r="N39" s="23"/>
      <c r="O39" s="23"/>
      <c r="P39" s="21"/>
      <c r="Q39" s="23"/>
      <c r="R39" s="23"/>
      <c r="S39" s="23"/>
      <c r="T39" s="23"/>
      <c r="U39" s="23"/>
      <c r="V39" s="21"/>
      <c r="W39" s="24"/>
      <c r="X39" s="23"/>
      <c r="Y39" s="23"/>
      <c r="Z39" s="23"/>
      <c r="AA39" s="23"/>
      <c r="AB39" s="21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37" ht="18.600000000000001">
      <c r="A40" s="15"/>
      <c r="B40" s="15"/>
      <c r="C40" s="15"/>
      <c r="D40" s="19"/>
      <c r="E40" s="20"/>
      <c r="F40" s="20"/>
      <c r="G40" s="20"/>
      <c r="H40" s="21"/>
      <c r="I40" s="21"/>
      <c r="J40" s="22"/>
      <c r="K40" s="23"/>
      <c r="L40" s="23"/>
      <c r="M40" s="23"/>
      <c r="N40" s="23"/>
      <c r="O40" s="23"/>
      <c r="P40" s="21"/>
      <c r="Q40" s="23"/>
      <c r="R40" s="23"/>
      <c r="S40" s="23"/>
      <c r="T40" s="23"/>
      <c r="U40" s="23"/>
      <c r="V40" s="21"/>
      <c r="W40" s="24"/>
      <c r="X40" s="23"/>
      <c r="Y40" s="23"/>
      <c r="Z40" s="23"/>
      <c r="AA40" s="23"/>
      <c r="AB40" s="21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37" ht="18.600000000000001">
      <c r="A41" s="15"/>
      <c r="B41" s="15"/>
      <c r="C41" s="15"/>
      <c r="D41" s="19"/>
      <c r="E41" s="20"/>
      <c r="F41" s="20"/>
      <c r="G41" s="20"/>
      <c r="H41" s="21"/>
      <c r="I41" s="21"/>
      <c r="J41" s="22"/>
      <c r="K41" s="23"/>
      <c r="L41" s="23"/>
      <c r="M41" s="23"/>
      <c r="N41" s="23"/>
      <c r="O41" s="23"/>
      <c r="P41" s="21"/>
      <c r="Q41" s="23"/>
      <c r="R41" s="23"/>
      <c r="S41" s="23"/>
      <c r="T41" s="23"/>
      <c r="U41" s="23"/>
      <c r="V41" s="21"/>
      <c r="W41" s="24"/>
      <c r="X41" s="23"/>
      <c r="Y41" s="23"/>
      <c r="Z41" s="23"/>
      <c r="AA41" s="23"/>
      <c r="AB41" s="21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37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37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37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37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37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37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37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1:37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1:37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1:37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1:37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</row>
    <row r="69" spans="1:37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</row>
    <row r="70" spans="1:37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</row>
  </sheetData>
  <sortState xmlns:xlrd2="http://schemas.microsoft.com/office/spreadsheetml/2017/richdata2" ref="E3:V33">
    <sortCondition descending="1" ref="I3:I33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2022-04-15T13:21:59Z</dcterms:modified>
</cp:coreProperties>
</file>