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29EF5CD8-B26C-492F-AD94-FF9C409E9EA8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6" i="3" l="1"/>
  <c r="U29" i="3"/>
  <c r="U37" i="3"/>
  <c r="U27" i="3"/>
  <c r="U28" i="3"/>
  <c r="U38" i="3"/>
  <c r="U33" i="3"/>
  <c r="U34" i="3"/>
  <c r="U35" i="3"/>
  <c r="U31" i="3"/>
  <c r="U30" i="3"/>
  <c r="U16" i="3"/>
  <c r="U21" i="3"/>
  <c r="U20" i="3"/>
  <c r="U19" i="3"/>
  <c r="U22" i="3"/>
  <c r="U18" i="3"/>
  <c r="U17" i="3"/>
  <c r="U7" i="3"/>
  <c r="U3" i="3"/>
  <c r="U5" i="3"/>
  <c r="U4" i="3"/>
  <c r="U9" i="3"/>
  <c r="U8" i="3"/>
  <c r="U6" i="3"/>
  <c r="U39" i="3"/>
  <c r="U15" i="3"/>
  <c r="V4" i="6"/>
  <c r="V5" i="6"/>
  <c r="V6" i="6"/>
  <c r="V7" i="6"/>
  <c r="V8" i="6"/>
  <c r="I8" i="6" s="1"/>
  <c r="V9" i="6"/>
  <c r="V10" i="6"/>
  <c r="V11" i="6"/>
  <c r="V12" i="6"/>
  <c r="I12" i="6" s="1"/>
  <c r="V13" i="6"/>
  <c r="V14" i="6"/>
  <c r="V15" i="6"/>
  <c r="V16" i="6"/>
  <c r="I16" i="6" s="1"/>
  <c r="V17" i="6"/>
  <c r="V18" i="6"/>
  <c r="V19" i="6"/>
  <c r="V21" i="6"/>
  <c r="V20" i="6"/>
  <c r="V22" i="6"/>
  <c r="V23" i="6"/>
  <c r="V24" i="6"/>
  <c r="I24" i="6" s="1"/>
  <c r="V26" i="6"/>
  <c r="V27" i="6"/>
  <c r="V25" i="6"/>
  <c r="V28" i="6"/>
  <c r="I28" i="6" s="1"/>
  <c r="V29" i="6"/>
  <c r="V30" i="6"/>
  <c r="V31" i="6"/>
  <c r="V32" i="6"/>
  <c r="V33" i="6"/>
  <c r="P4" i="6"/>
  <c r="P5" i="6"/>
  <c r="I5" i="6" s="1"/>
  <c r="P6" i="6"/>
  <c r="I6" i="6" s="1"/>
  <c r="P7" i="6"/>
  <c r="P8" i="6"/>
  <c r="P9" i="6"/>
  <c r="I9" i="6" s="1"/>
  <c r="P10" i="6"/>
  <c r="I10" i="6" s="1"/>
  <c r="P11" i="6"/>
  <c r="P12" i="6"/>
  <c r="P13" i="6"/>
  <c r="P14" i="6"/>
  <c r="P15" i="6"/>
  <c r="P16" i="6"/>
  <c r="P17" i="6"/>
  <c r="P18" i="6"/>
  <c r="I18" i="6" s="1"/>
  <c r="P19" i="6"/>
  <c r="P21" i="6"/>
  <c r="I21" i="6" s="1"/>
  <c r="P20" i="6"/>
  <c r="P22" i="6"/>
  <c r="I22" i="6" s="1"/>
  <c r="P23" i="6"/>
  <c r="P24" i="6"/>
  <c r="P26" i="6"/>
  <c r="I26" i="6" s="1"/>
  <c r="P27" i="6"/>
  <c r="I27" i="6" s="1"/>
  <c r="P25" i="6"/>
  <c r="P28" i="6"/>
  <c r="P29" i="6"/>
  <c r="P30" i="6"/>
  <c r="P31" i="6"/>
  <c r="P32" i="6"/>
  <c r="P33" i="6"/>
  <c r="I4" i="6"/>
  <c r="I13" i="6"/>
  <c r="I14" i="6"/>
  <c r="I29" i="6"/>
  <c r="I32" i="6"/>
  <c r="V3" i="6"/>
  <c r="P3" i="6"/>
  <c r="S39" i="3"/>
  <c r="M32" i="2"/>
  <c r="M33" i="2"/>
  <c r="M24" i="2"/>
  <c r="M15" i="2"/>
  <c r="M31" i="2"/>
  <c r="S32" i="2"/>
  <c r="S33" i="2"/>
  <c r="S24" i="2"/>
  <c r="S15" i="2"/>
  <c r="S31" i="2"/>
  <c r="Y32" i="2"/>
  <c r="Y33" i="2"/>
  <c r="Y24" i="2"/>
  <c r="Y15" i="2"/>
  <c r="Y31" i="2"/>
  <c r="AE32" i="2"/>
  <c r="AE33" i="2"/>
  <c r="AE24" i="2"/>
  <c r="AE15" i="2"/>
  <c r="AE31" i="2"/>
  <c r="AE6" i="2"/>
  <c r="AE9" i="2"/>
  <c r="AE4" i="2"/>
  <c r="AE27" i="2"/>
  <c r="AE7" i="2"/>
  <c r="AE28" i="2"/>
  <c r="AE17" i="2"/>
  <c r="AE14" i="2"/>
  <c r="AE13" i="2"/>
  <c r="AE21" i="2"/>
  <c r="AE25" i="2"/>
  <c r="AE10" i="2"/>
  <c r="AE23" i="2"/>
  <c r="AE8" i="2"/>
  <c r="AE22" i="2"/>
  <c r="AE18" i="2"/>
  <c r="AE3" i="2"/>
  <c r="AE11" i="2"/>
  <c r="AE19" i="2"/>
  <c r="AE12" i="2"/>
  <c r="AE20" i="2"/>
  <c r="AE29" i="2"/>
  <c r="AE30" i="2"/>
  <c r="AE16" i="2"/>
  <c r="AE26" i="2"/>
  <c r="Y6" i="2"/>
  <c r="Y9" i="2"/>
  <c r="Y4" i="2"/>
  <c r="Y27" i="2"/>
  <c r="Y7" i="2"/>
  <c r="Y28" i="2"/>
  <c r="Y17" i="2"/>
  <c r="Y14" i="2"/>
  <c r="Y13" i="2"/>
  <c r="Y21" i="2"/>
  <c r="Y25" i="2"/>
  <c r="Y10" i="2"/>
  <c r="Y23" i="2"/>
  <c r="Y8" i="2"/>
  <c r="Y22" i="2"/>
  <c r="Y18" i="2"/>
  <c r="Y3" i="2"/>
  <c r="Y11" i="2"/>
  <c r="Y19" i="2"/>
  <c r="Y12" i="2"/>
  <c r="Y20" i="2"/>
  <c r="Y29" i="2"/>
  <c r="Y30" i="2"/>
  <c r="Y16" i="2"/>
  <c r="Y26" i="2"/>
  <c r="S6" i="2"/>
  <c r="S9" i="2"/>
  <c r="S4" i="2"/>
  <c r="S27" i="2"/>
  <c r="S7" i="2"/>
  <c r="S28" i="2"/>
  <c r="S17" i="2"/>
  <c r="S14" i="2"/>
  <c r="S13" i="2"/>
  <c r="S21" i="2"/>
  <c r="S25" i="2"/>
  <c r="S10" i="2"/>
  <c r="S23" i="2"/>
  <c r="S8" i="2"/>
  <c r="S22" i="2"/>
  <c r="S18" i="2"/>
  <c r="S3" i="2"/>
  <c r="S11" i="2"/>
  <c r="S19" i="2"/>
  <c r="S12" i="2"/>
  <c r="S20" i="2"/>
  <c r="S29" i="2"/>
  <c r="S30" i="2"/>
  <c r="S16" i="2"/>
  <c r="S26" i="2"/>
  <c r="M6" i="2"/>
  <c r="M9" i="2"/>
  <c r="M4" i="2"/>
  <c r="M27" i="2"/>
  <c r="M7" i="2"/>
  <c r="M28" i="2"/>
  <c r="M17" i="2"/>
  <c r="M14" i="2"/>
  <c r="M13" i="2"/>
  <c r="D13" i="2" s="1"/>
  <c r="F13" i="2" s="1"/>
  <c r="M21" i="2"/>
  <c r="M25" i="2"/>
  <c r="M10" i="2"/>
  <c r="M23" i="2"/>
  <c r="M8" i="2"/>
  <c r="M22" i="2"/>
  <c r="M18" i="2"/>
  <c r="M3" i="2"/>
  <c r="M11" i="2"/>
  <c r="M19" i="2"/>
  <c r="M12" i="2"/>
  <c r="M20" i="2"/>
  <c r="M29" i="2"/>
  <c r="M30" i="2"/>
  <c r="M16" i="2"/>
  <c r="M26" i="2"/>
  <c r="AE5" i="2"/>
  <c r="Y5" i="2"/>
  <c r="S5" i="2"/>
  <c r="M5" i="2"/>
  <c r="S36" i="3"/>
  <c r="U32" i="3"/>
  <c r="S21" i="3"/>
  <c r="I17" i="6" l="1"/>
  <c r="I20" i="6"/>
  <c r="I33" i="6"/>
  <c r="I30" i="6"/>
  <c r="D7" i="2"/>
  <c r="F7" i="2" s="1"/>
  <c r="D26" i="2"/>
  <c r="F26" i="2" s="1"/>
  <c r="D20" i="2"/>
  <c r="F20" i="2" s="1"/>
  <c r="D17" i="2"/>
  <c r="F17" i="2" s="1"/>
  <c r="D3" i="2"/>
  <c r="F3" i="2" s="1"/>
  <c r="I31" i="6"/>
  <c r="I25" i="6"/>
  <c r="I23" i="6"/>
  <c r="I19" i="6"/>
  <c r="I15" i="6"/>
  <c r="I11" i="6"/>
  <c r="I7" i="6"/>
  <c r="I3" i="6"/>
  <c r="D6" i="2"/>
  <c r="F6" i="2" s="1"/>
  <c r="D23" i="2"/>
  <c r="F23" i="2" s="1"/>
  <c r="D8" i="2"/>
  <c r="F8" i="2" s="1"/>
  <c r="D21" i="2"/>
  <c r="F21" i="2" s="1"/>
  <c r="D28" i="2"/>
  <c r="F28" i="2" s="1"/>
  <c r="D9" i="2"/>
  <c r="F9" i="2" s="1"/>
  <c r="D4" i="2"/>
  <c r="F4" i="2" s="1"/>
  <c r="D31" i="2"/>
  <c r="F31" i="2" s="1"/>
  <c r="D29" i="2"/>
  <c r="F29" i="2" s="1"/>
  <c r="D11" i="2"/>
  <c r="F11" i="2" s="1"/>
  <c r="D15" i="2"/>
  <c r="F15" i="2" s="1"/>
  <c r="D32" i="2"/>
  <c r="F32" i="2" s="1"/>
  <c r="D24" i="2"/>
  <c r="F24" i="2" s="1"/>
  <c r="D30" i="2"/>
  <c r="F30" i="2" s="1"/>
  <c r="D19" i="2"/>
  <c r="F19" i="2" s="1"/>
  <c r="D33" i="2"/>
  <c r="F33" i="2" s="1"/>
  <c r="D22" i="2"/>
  <c r="F22" i="2" s="1"/>
  <c r="D25" i="2"/>
  <c r="F25" i="2" s="1"/>
  <c r="D16" i="2"/>
  <c r="F16" i="2" s="1"/>
  <c r="D12" i="2"/>
  <c r="F12" i="2" s="1"/>
  <c r="D18" i="2"/>
  <c r="F18" i="2" s="1"/>
  <c r="D10" i="2"/>
  <c r="F10" i="2" s="1"/>
  <c r="D14" i="2"/>
  <c r="F14" i="2" s="1"/>
  <c r="D27" i="2"/>
  <c r="F27" i="2" s="1"/>
  <c r="D5" i="2"/>
  <c r="F5" i="2" s="1"/>
  <c r="S29" i="3"/>
  <c r="S16" i="3"/>
  <c r="S28" i="3"/>
  <c r="S32" i="3"/>
  <c r="S30" i="3"/>
  <c r="U40" i="3"/>
  <c r="U23" i="3"/>
  <c r="U10" i="3"/>
  <c r="Q4" i="5" l="1"/>
  <c r="O4" i="5"/>
  <c r="K4" i="5"/>
  <c r="M4" i="5"/>
  <c r="S40" i="3"/>
  <c r="S34" i="3"/>
  <c r="S37" i="3"/>
  <c r="S27" i="3"/>
  <c r="S38" i="3"/>
  <c r="S31" i="3"/>
  <c r="S35" i="3"/>
  <c r="S33" i="3"/>
  <c r="S20" i="3"/>
  <c r="S15" i="3"/>
  <c r="S22" i="3"/>
  <c r="S23" i="3"/>
  <c r="S17" i="3"/>
  <c r="S18" i="3"/>
  <c r="S19" i="3"/>
  <c r="S8" i="3"/>
  <c r="S10" i="3"/>
  <c r="S6" i="3"/>
  <c r="S3" i="3"/>
  <c r="S9" i="3"/>
  <c r="S5" i="3"/>
  <c r="S4" i="3"/>
  <c r="S7" i="3"/>
</calcChain>
</file>

<file path=xl/sharedStrings.xml><?xml version="1.0" encoding="utf-8"?>
<sst xmlns="http://schemas.openxmlformats.org/spreadsheetml/2006/main" count="362" uniqueCount="80">
  <si>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</si>
  <si>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</si>
  <si>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</si>
  <si>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</si>
  <si>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</si>
  <si>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</si>
  <si>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</si>
  <si>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</si>
  <si>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</si>
  <si>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</si>
  <si>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</si>
  <si>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</si>
  <si>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</si>
  <si>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</si>
  <si>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</si>
  <si>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</si>
  <si>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</si>
  <si>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</si>
  <si>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</si>
  <si>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</si>
  <si>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</si>
  <si>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</si>
  <si>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</si>
  <si>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</si>
  <si>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</si>
  <si>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</si>
  <si>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</si>
  <si>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</si>
  <si>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</si>
  <si>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</si>
  <si>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</si>
  <si>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</si>
  <si>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</si>
  <si>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</si>
  <si>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</si>
  <si>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</si>
  <si>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</si>
  <si>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</si>
  <si>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</si>
  <si>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</si>
  <si>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</si>
  <si>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</si>
  <si>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</si>
  <si>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</si>
  <si>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</si>
  <si>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</si>
  <si>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</si>
  <si>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</si>
  <si>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</si>
  <si>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</si>
  <si>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</si>
  <si>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</si>
  <si>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</si>
  <si>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</si>
  <si>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</si>
  <si>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</si>
  <si>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</si>
  <si>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</si>
  <si>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</si>
  <si>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</si>
  <si>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</si>
  <si>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</si>
  <si>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</si>
  <si>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</si>
  <si>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</si>
  <si>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</si>
  <si>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</si>
  <si>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</si>
  <si>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</si>
  <si>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</si>
  <si>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</si>
  <si>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</si>
  <si>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</si>
  <si>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</si>
  <si>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 xml:space="preserve">8 slechtste series </t>
  </si>
  <si>
    <t>Conny Offerman</t>
  </si>
  <si>
    <t>Hoogste 2021/22</t>
  </si>
  <si>
    <t xml:space="preserve"> Daguitslag 17 MAART 2022</t>
  </si>
  <si>
    <t>Rood uit de competitie door</t>
  </si>
  <si>
    <t>meer dan 8 series van 10 gemist.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</si>
</sst>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02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8" xfId="2" applyFont="1" applyBorder="1"/>
    <xf numFmtId="0" fontId="11" fillId="0" borderId="18" xfId="0" applyFont="1" applyBorder="1"/>
    <xf numFmtId="164" fontId="11" fillId="0" borderId="23" xfId="2" applyFont="1" applyBorder="1"/>
    <xf numFmtId="164" fontId="13" fillId="0" borderId="25" xfId="2" applyFont="1" applyBorder="1"/>
    <xf numFmtId="0" fontId="13" fillId="0" borderId="0" xfId="0" applyFont="1" applyBorder="1"/>
    <xf numFmtId="165" fontId="37" fillId="3" borderId="8" xfId="2" applyNumberFormat="1" applyFont="1" applyFill="1" applyBorder="1" applyAlignment="1"/>
    <xf numFmtId="0" fontId="5" fillId="0" borderId="0" xfId="0" applyFont="1" applyBorder="1"/>
    <xf numFmtId="0" fontId="65" fillId="0" borderId="33" xfId="0" applyFont="1" applyBorder="1"/>
    <xf numFmtId="0" fontId="10" fillId="0" borderId="3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164" fontId="11" fillId="0" borderId="37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29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2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12" xfId="2" applyFont="1" applyBorder="1"/>
    <xf numFmtId="164" fontId="10" fillId="0" borderId="12" xfId="2" applyFont="1" applyBorder="1"/>
    <xf numFmtId="164" fontId="10" fillId="0" borderId="9" xfId="2" applyFont="1" applyBorder="1"/>
    <xf numFmtId="164" fontId="5" fillId="7" borderId="0" xfId="2" applyFont="1" applyFill="1" applyBorder="1"/>
    <xf numFmtId="164" fontId="5" fillId="7" borderId="9" xfId="2" applyFont="1" applyFill="1" applyBorder="1"/>
    <xf numFmtId="164" fontId="11" fillId="7" borderId="18" xfId="2" applyFont="1" applyFill="1" applyBorder="1"/>
    <xf numFmtId="164" fontId="5" fillId="4" borderId="15" xfId="2" applyFont="1" applyFill="1" applyBorder="1"/>
    <xf numFmtId="164" fontId="5" fillId="5" borderId="41" xfId="2" applyFont="1" applyFill="1" applyBorder="1"/>
    <xf numFmtId="164" fontId="13" fillId="5" borderId="16" xfId="2" applyFont="1" applyFill="1" applyBorder="1"/>
    <xf numFmtId="164" fontId="5" fillId="4" borderId="45" xfId="2" applyFont="1" applyFill="1" applyBorder="1"/>
    <xf numFmtId="164" fontId="6" fillId="5" borderId="46" xfId="2" applyFont="1" applyFill="1" applyBorder="1"/>
    <xf numFmtId="164" fontId="2" fillId="5" borderId="35" xfId="2" applyFill="1" applyBorder="1"/>
    <xf numFmtId="164" fontId="8" fillId="5" borderId="35" xfId="2" applyFont="1" applyFill="1" applyBorder="1"/>
    <xf numFmtId="0" fontId="11" fillId="0" borderId="52" xfId="2" applyNumberFormat="1" applyFont="1" applyBorder="1"/>
    <xf numFmtId="164" fontId="11" fillId="0" borderId="53" xfId="2" applyFont="1" applyBorder="1"/>
    <xf numFmtId="164" fontId="13" fillId="0" borderId="56" xfId="2" applyFont="1" applyBorder="1"/>
    <xf numFmtId="164" fontId="13" fillId="0" borderId="58" xfId="2" applyFont="1" applyBorder="1"/>
    <xf numFmtId="0" fontId="11" fillId="0" borderId="60" xfId="2" applyNumberFormat="1" applyFont="1" applyBorder="1"/>
    <xf numFmtId="0" fontId="11" fillId="0" borderId="60" xfId="0" applyFont="1" applyBorder="1"/>
    <xf numFmtId="0" fontId="11" fillId="0" borderId="62" xfId="2" applyNumberFormat="1" applyFont="1" applyBorder="1"/>
    <xf numFmtId="0" fontId="11" fillId="0" borderId="64" xfId="2" applyNumberFormat="1" applyFont="1" applyBorder="1"/>
    <xf numFmtId="164" fontId="11" fillId="0" borderId="65" xfId="2" applyFont="1" applyBorder="1"/>
    <xf numFmtId="164" fontId="11" fillId="0" borderId="58" xfId="2" applyFont="1" applyBorder="1"/>
    <xf numFmtId="0" fontId="11" fillId="0" borderId="67" xfId="2" applyNumberFormat="1" applyFont="1" applyBorder="1"/>
    <xf numFmtId="0" fontId="11" fillId="7" borderId="60" xfId="2" applyNumberFormat="1" applyFont="1" applyFill="1" applyBorder="1"/>
    <xf numFmtId="164" fontId="13" fillId="7" borderId="75" xfId="2" applyFont="1" applyFill="1" applyBorder="1"/>
    <xf numFmtId="0" fontId="13" fillId="7" borderId="75" xfId="0" applyFont="1" applyFill="1" applyBorder="1"/>
    <xf numFmtId="164" fontId="13" fillId="0" borderId="31" xfId="2" applyFont="1" applyBorder="1"/>
    <xf numFmtId="0" fontId="13" fillId="0" borderId="75" xfId="0" applyFont="1" applyBorder="1"/>
    <xf numFmtId="0" fontId="13" fillId="0" borderId="31" xfId="0" applyFont="1" applyBorder="1"/>
    <xf numFmtId="0" fontId="0" fillId="0" borderId="31" xfId="0" applyBorder="1"/>
    <xf numFmtId="164" fontId="13" fillId="7" borderId="31" xfId="2" applyFont="1" applyFill="1" applyBorder="1"/>
    <xf numFmtId="0" fontId="0" fillId="0" borderId="75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1" xfId="2" applyFont="1" applyFill="1" applyBorder="1"/>
    <xf numFmtId="164" fontId="29" fillId="6" borderId="24" xfId="2" applyFont="1" applyFill="1" applyBorder="1"/>
    <xf numFmtId="164" fontId="29" fillId="6" borderId="82" xfId="2" applyFont="1" applyFill="1" applyBorder="1"/>
    <xf numFmtId="0" fontId="11" fillId="0" borderId="83" xfId="2" applyNumberFormat="1" applyFont="1" applyBorder="1"/>
    <xf numFmtId="0" fontId="11" fillId="0" borderId="85" xfId="2" applyNumberFormat="1" applyFont="1" applyBorder="1"/>
    <xf numFmtId="0" fontId="0" fillId="7" borderId="0" xfId="0" applyFill="1" applyBorder="1"/>
    <xf numFmtId="0" fontId="11" fillId="0" borderId="71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83" xfId="2" applyFont="1" applyBorder="1"/>
    <xf numFmtId="0" fontId="5" fillId="0" borderId="58" xfId="2" applyNumberFormat="1" applyFont="1" applyBorder="1"/>
    <xf numFmtId="164" fontId="15" fillId="0" borderId="85" xfId="2" applyFont="1" applyBorder="1"/>
    <xf numFmtId="0" fontId="5" fillId="0" borderId="0" xfId="2" applyNumberFormat="1" applyFont="1" applyBorder="1"/>
    <xf numFmtId="164" fontId="11" fillId="0" borderId="9" xfId="2" applyFont="1" applyBorder="1"/>
    <xf numFmtId="164" fontId="5" fillId="4" borderId="88" xfId="2" applyFont="1" applyFill="1" applyBorder="1"/>
    <xf numFmtId="164" fontId="5" fillId="5" borderId="89" xfId="2" applyFont="1" applyFill="1" applyBorder="1"/>
    <xf numFmtId="164" fontId="7" fillId="4" borderId="45" xfId="2" applyFont="1" applyFill="1" applyBorder="1"/>
    <xf numFmtId="0" fontId="11" fillId="7" borderId="85" xfId="2" applyNumberFormat="1" applyFont="1" applyFill="1" applyBorder="1"/>
    <xf numFmtId="0" fontId="11" fillId="7" borderId="71" xfId="2" applyNumberFormat="1" applyFont="1" applyFill="1" applyBorder="1"/>
    <xf numFmtId="164" fontId="42" fillId="14" borderId="0" xfId="2" applyFont="1" applyFill="1" applyBorder="1"/>
    <xf numFmtId="164" fontId="5" fillId="3" borderId="93" xfId="2" applyFont="1" applyFill="1" applyBorder="1"/>
    <xf numFmtId="166" fontId="33" fillId="0" borderId="4" xfId="2" applyNumberFormat="1" applyFont="1" applyBorder="1"/>
    <xf numFmtId="164" fontId="43" fillId="0" borderId="84" xfId="2" applyFont="1" applyBorder="1"/>
    <xf numFmtId="164" fontId="43" fillId="0" borderId="58" xfId="2" applyFont="1" applyBorder="1" applyAlignment="1">
      <alignment horizontal="center"/>
    </xf>
    <xf numFmtId="164" fontId="43" fillId="0" borderId="9" xfId="2" applyFont="1" applyBorder="1" applyAlignment="1">
      <alignment horizontal="center"/>
    </xf>
    <xf numFmtId="164" fontId="5" fillId="3" borderId="83" xfId="2" applyFont="1" applyFill="1" applyBorder="1"/>
    <xf numFmtId="165" fontId="43" fillId="0" borderId="0" xfId="2" applyNumberFormat="1" applyFont="1" applyBorder="1" applyAlignment="1">
      <alignment horizontal="center"/>
    </xf>
    <xf numFmtId="166" fontId="33" fillId="0" borderId="58" xfId="2" applyNumberFormat="1" applyFont="1" applyBorder="1"/>
    <xf numFmtId="0" fontId="42" fillId="0" borderId="18" xfId="0" applyFont="1" applyBorder="1" applyAlignment="1">
      <alignment horizontal="center"/>
    </xf>
    <xf numFmtId="164" fontId="42" fillId="0" borderId="18" xfId="2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164" fontId="43" fillId="0" borderId="18" xfId="2" applyFont="1" applyBorder="1" applyAlignment="1">
      <alignment horizontal="center"/>
    </xf>
    <xf numFmtId="0" fontId="42" fillId="0" borderId="18" xfId="2" applyNumberFormat="1" applyFont="1" applyBorder="1" applyAlignment="1">
      <alignment horizontal="center"/>
    </xf>
    <xf numFmtId="165" fontId="43" fillId="0" borderId="18" xfId="2" applyNumberFormat="1" applyFont="1" applyBorder="1" applyAlignment="1">
      <alignment horizontal="center"/>
    </xf>
    <xf numFmtId="0" fontId="42" fillId="7" borderId="18" xfId="0" applyFont="1" applyFill="1" applyBorder="1" applyAlignment="1">
      <alignment horizontal="center"/>
    </xf>
    <xf numFmtId="0" fontId="0" fillId="7" borderId="18" xfId="0" applyFill="1" applyBorder="1"/>
    <xf numFmtId="167" fontId="33" fillId="0" borderId="0" xfId="2" applyNumberFormat="1" applyFont="1" applyBorder="1"/>
    <xf numFmtId="165" fontId="37" fillId="3" borderId="84" xfId="2" applyNumberFormat="1" applyFont="1" applyFill="1" applyBorder="1" applyAlignment="1"/>
    <xf numFmtId="0" fontId="42" fillId="0" borderId="23" xfId="2" applyNumberFormat="1" applyFont="1" applyBorder="1" applyAlignment="1">
      <alignment horizontal="center"/>
    </xf>
    <xf numFmtId="164" fontId="42" fillId="0" borderId="23" xfId="2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4" fontId="43" fillId="0" borderId="23" xfId="2" applyFont="1" applyBorder="1" applyAlignment="1">
      <alignment horizontal="center"/>
    </xf>
    <xf numFmtId="0" fontId="59" fillId="0" borderId="85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85" xfId="0" applyFont="1" applyFill="1" applyBorder="1"/>
    <xf numFmtId="0" fontId="72" fillId="10" borderId="0" xfId="0" applyFont="1" applyFill="1" applyBorder="1"/>
    <xf numFmtId="0" fontId="72" fillId="10" borderId="79" xfId="0" applyFont="1" applyFill="1" applyBorder="1"/>
    <xf numFmtId="0" fontId="0" fillId="10" borderId="85" xfId="0" applyFill="1" applyBorder="1"/>
    <xf numFmtId="0" fontId="0" fillId="10" borderId="0" xfId="0" applyFill="1" applyBorder="1"/>
    <xf numFmtId="0" fontId="10" fillId="0" borderId="96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83" xfId="2" applyNumberFormat="1" applyFont="1" applyFill="1" applyBorder="1"/>
    <xf numFmtId="164" fontId="5" fillId="7" borderId="58" xfId="2" applyFont="1" applyFill="1" applyBorder="1"/>
    <xf numFmtId="0" fontId="11" fillId="7" borderId="84" xfId="2" applyNumberFormat="1" applyFont="1" applyFill="1" applyBorder="1" applyAlignment="1">
      <alignment horizontal="center"/>
    </xf>
    <xf numFmtId="0" fontId="5" fillId="7" borderId="85" xfId="2" applyNumberFormat="1" applyFont="1" applyFill="1" applyBorder="1"/>
    <xf numFmtId="0" fontId="11" fillId="7" borderId="79" xfId="2" applyNumberFormat="1" applyFont="1" applyFill="1" applyBorder="1" applyAlignment="1">
      <alignment horizontal="center"/>
    </xf>
    <xf numFmtId="0" fontId="5" fillId="7" borderId="85" xfId="0" applyFont="1" applyFill="1" applyBorder="1"/>
    <xf numFmtId="16" fontId="5" fillId="7" borderId="9" xfId="2" applyNumberFormat="1" applyFont="1" applyFill="1" applyBorder="1" applyAlignment="1">
      <alignment horizontal="center"/>
    </xf>
    <xf numFmtId="0" fontId="11" fillId="7" borderId="9" xfId="2" applyNumberFormat="1" applyFont="1" applyFill="1" applyBorder="1" applyAlignment="1">
      <alignment horizontal="center"/>
    </xf>
    <xf numFmtId="0" fontId="11" fillId="7" borderId="72" xfId="2" applyNumberFormat="1" applyFont="1" applyFill="1" applyBorder="1" applyAlignment="1">
      <alignment horizontal="center"/>
    </xf>
    <xf numFmtId="164" fontId="15" fillId="7" borderId="56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9" xfId="2" applyFont="1" applyFill="1" applyBorder="1"/>
    <xf numFmtId="164" fontId="11" fillId="7" borderId="0" xfId="2" applyFont="1" applyFill="1" applyBorder="1"/>
    <xf numFmtId="164" fontId="16" fillId="7" borderId="9" xfId="2" applyFont="1" applyFill="1" applyBorder="1"/>
    <xf numFmtId="0" fontId="87" fillId="7" borderId="18" xfId="0" applyFont="1" applyFill="1" applyBorder="1" applyAlignment="1">
      <alignment horizontal="center"/>
    </xf>
    <xf numFmtId="0" fontId="88" fillId="7" borderId="18" xfId="0" applyFont="1" applyFill="1" applyBorder="1" applyAlignment="1">
      <alignment horizontal="center"/>
    </xf>
    <xf numFmtId="0" fontId="42" fillId="7" borderId="18" xfId="2" applyNumberFormat="1" applyFont="1" applyFill="1" applyBorder="1" applyAlignment="1">
      <alignment horizontal="center"/>
    </xf>
    <xf numFmtId="164" fontId="42" fillId="7" borderId="18" xfId="2" applyFont="1" applyFill="1" applyBorder="1" applyAlignment="1">
      <alignment horizontal="center"/>
    </xf>
    <xf numFmtId="0" fontId="43" fillId="7" borderId="18" xfId="0" applyFont="1" applyFill="1" applyBorder="1" applyAlignment="1">
      <alignment horizontal="center"/>
    </xf>
    <xf numFmtId="164" fontId="43" fillId="7" borderId="18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02" xfId="2" applyNumberFormat="1" applyFont="1" applyFill="1" applyBorder="1"/>
    <xf numFmtId="164" fontId="5" fillId="7" borderId="26" xfId="2" applyFont="1" applyFill="1" applyBorder="1"/>
    <xf numFmtId="164" fontId="11" fillId="7" borderId="26" xfId="2" applyFont="1" applyFill="1" applyBorder="1"/>
    <xf numFmtId="0" fontId="11" fillId="18" borderId="60" xfId="2" applyNumberFormat="1" applyFont="1" applyFill="1" applyBorder="1"/>
    <xf numFmtId="164" fontId="82" fillId="7" borderId="18" xfId="2" applyFont="1" applyFill="1" applyBorder="1"/>
    <xf numFmtId="164" fontId="11" fillId="7" borderId="78" xfId="2" applyFont="1" applyFill="1" applyBorder="1"/>
    <xf numFmtId="0" fontId="89" fillId="13" borderId="83" xfId="0" applyFont="1" applyFill="1" applyBorder="1"/>
    <xf numFmtId="0" fontId="89" fillId="13" borderId="58" xfId="0" applyFont="1" applyFill="1" applyBorder="1"/>
    <xf numFmtId="0" fontId="90" fillId="13" borderId="84" xfId="0" applyFont="1" applyFill="1" applyBorder="1"/>
    <xf numFmtId="0" fontId="89" fillId="13" borderId="71" xfId="0" applyFont="1" applyFill="1" applyBorder="1"/>
    <xf numFmtId="0" fontId="89" fillId="13" borderId="9" xfId="0" applyFont="1" applyFill="1" applyBorder="1"/>
    <xf numFmtId="0" fontId="90" fillId="13" borderId="72" xfId="0" applyFont="1" applyFill="1" applyBorder="1"/>
    <xf numFmtId="0" fontId="42" fillId="0" borderId="77" xfId="0" applyFont="1" applyBorder="1" applyAlignment="1">
      <alignment horizontal="center"/>
    </xf>
    <xf numFmtId="164" fontId="42" fillId="0" borderId="77" xfId="2" applyFont="1" applyBorder="1" applyAlignment="1">
      <alignment horizontal="center"/>
    </xf>
    <xf numFmtId="0" fontId="42" fillId="0" borderId="77" xfId="2" applyNumberFormat="1" applyFont="1" applyBorder="1" applyAlignment="1">
      <alignment horizontal="center"/>
    </xf>
    <xf numFmtId="164" fontId="11" fillId="0" borderId="31" xfId="2" applyFont="1" applyBorder="1"/>
    <xf numFmtId="0" fontId="42" fillId="0" borderId="53" xfId="2" applyNumberFormat="1" applyFont="1" applyBorder="1" applyAlignment="1">
      <alignment horizontal="center"/>
    </xf>
    <xf numFmtId="164" fontId="42" fillId="0" borderId="53" xfId="2" applyFont="1" applyBorder="1" applyAlignment="1">
      <alignment horizontal="center"/>
    </xf>
    <xf numFmtId="0" fontId="42" fillId="0" borderId="53" xfId="0" applyFont="1" applyBorder="1" applyAlignment="1">
      <alignment horizontal="center"/>
    </xf>
    <xf numFmtId="0" fontId="43" fillId="0" borderId="53" xfId="0" applyFont="1" applyBorder="1" applyAlignment="1">
      <alignment horizontal="center"/>
    </xf>
    <xf numFmtId="164" fontId="43" fillId="0" borderId="53" xfId="2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164" fontId="43" fillId="0" borderId="77" xfId="2" applyFont="1" applyBorder="1" applyAlignment="1">
      <alignment horizontal="center"/>
    </xf>
    <xf numFmtId="164" fontId="11" fillId="0" borderId="83" xfId="2" applyFont="1" applyBorder="1"/>
    <xf numFmtId="164" fontId="5" fillId="3" borderId="66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66" xfId="2" applyNumberFormat="1" applyFont="1" applyBorder="1"/>
    <xf numFmtId="0" fontId="45" fillId="0" borderId="53" xfId="0" applyFont="1" applyBorder="1" applyAlignment="1">
      <alignment horizontal="center"/>
    </xf>
    <xf numFmtId="0" fontId="0" fillId="23" borderId="0" xfId="0" applyFill="1"/>
    <xf numFmtId="0" fontId="0" fillId="13" borderId="0" xfId="0" applyFill="1" applyBorder="1"/>
    <xf numFmtId="16" fontId="5" fillId="7" borderId="58" xfId="2" applyNumberFormat="1" applyFont="1" applyFill="1" applyBorder="1" applyAlignment="1">
      <alignment horizontal="center"/>
    </xf>
    <xf numFmtId="0" fontId="83" fillId="7" borderId="58" xfId="2" applyNumberFormat="1" applyFont="1" applyFill="1" applyBorder="1" applyAlignment="1">
      <alignment horizontal="center"/>
    </xf>
    <xf numFmtId="0" fontId="11" fillId="7" borderId="58" xfId="2" applyNumberFormat="1" applyFont="1" applyFill="1" applyBorder="1" applyAlignment="1">
      <alignment horizontal="center"/>
    </xf>
    <xf numFmtId="164" fontId="16" fillId="7" borderId="58" xfId="2" applyFont="1" applyFill="1" applyBorder="1" applyAlignment="1">
      <alignment horizontal="center"/>
    </xf>
    <xf numFmtId="0" fontId="13" fillId="7" borderId="58" xfId="2" applyNumberFormat="1" applyFont="1" applyFill="1" applyBorder="1" applyAlignment="1">
      <alignment horizontal="center"/>
    </xf>
    <xf numFmtId="164" fontId="13" fillId="7" borderId="77" xfId="2" applyFont="1" applyFill="1" applyBorder="1"/>
    <xf numFmtId="0" fontId="11" fillId="7" borderId="106" xfId="2" applyNumberFormat="1" applyFont="1" applyFill="1" applyBorder="1"/>
    <xf numFmtId="164" fontId="11" fillId="7" borderId="36" xfId="2" applyFont="1" applyFill="1" applyBorder="1"/>
    <xf numFmtId="0" fontId="11" fillId="7" borderId="52" xfId="2" applyNumberFormat="1" applyFont="1" applyFill="1" applyBorder="1" applyAlignment="1">
      <alignment horizontal="left"/>
    </xf>
    <xf numFmtId="0" fontId="11" fillId="7" borderId="60" xfId="2" applyNumberFormat="1" applyFont="1" applyFill="1" applyBorder="1" applyAlignment="1">
      <alignment horizontal="left"/>
    </xf>
    <xf numFmtId="0" fontId="11" fillId="7" borderId="60" xfId="0" applyFont="1" applyFill="1" applyBorder="1" applyAlignment="1">
      <alignment horizontal="left"/>
    </xf>
    <xf numFmtId="0" fontId="11" fillId="7" borderId="60" xfId="0" applyFont="1" applyFill="1" applyBorder="1"/>
    <xf numFmtId="15" fontId="39" fillId="0" borderId="4" xfId="0" applyNumberFormat="1" applyFont="1" applyBorder="1"/>
    <xf numFmtId="0" fontId="11" fillId="7" borderId="0" xfId="2" applyNumberFormat="1" applyFont="1" applyFill="1" applyBorder="1" applyAlignment="1">
      <alignment horizontal="center"/>
    </xf>
    <xf numFmtId="164" fontId="7" fillId="18" borderId="75" xfId="2" applyFont="1" applyFill="1" applyBorder="1" applyAlignment="1"/>
    <xf numFmtId="164" fontId="21" fillId="7" borderId="75" xfId="2" applyFont="1" applyFill="1" applyBorder="1"/>
    <xf numFmtId="164" fontId="5" fillId="4" borderId="83" xfId="2" applyFont="1" applyFill="1" applyBorder="1"/>
    <xf numFmtId="164" fontId="5" fillId="5" borderId="64" xfId="2" applyFont="1" applyFill="1" applyBorder="1"/>
    <xf numFmtId="0" fontId="11" fillId="7" borderId="102" xfId="2" applyNumberFormat="1" applyFont="1" applyFill="1" applyBorder="1"/>
    <xf numFmtId="164" fontId="11" fillId="7" borderId="31" xfId="2" applyFont="1" applyFill="1" applyBorder="1"/>
    <xf numFmtId="0" fontId="11" fillId="7" borderId="62" xfId="2" applyNumberFormat="1" applyFont="1" applyFill="1" applyBorder="1"/>
    <xf numFmtId="164" fontId="11" fillId="7" borderId="23" xfId="2" applyFont="1" applyFill="1" applyBorder="1"/>
    <xf numFmtId="15" fontId="33" fillId="0" borderId="4" xfId="0" applyNumberFormat="1" applyFont="1" applyBorder="1"/>
    <xf numFmtId="164" fontId="42" fillId="0" borderId="103" xfId="2" applyFont="1" applyBorder="1" applyAlignment="1">
      <alignment horizontal="center"/>
    </xf>
    <xf numFmtId="0" fontId="42" fillId="0" borderId="103" xfId="0" applyFont="1" applyBorder="1" applyAlignment="1">
      <alignment horizontal="center"/>
    </xf>
    <xf numFmtId="0" fontId="43" fillId="0" borderId="103" xfId="0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5" fontId="39" fillId="0" borderId="58" xfId="0" applyNumberFormat="1" applyFont="1" applyBorder="1"/>
    <xf numFmtId="15" fontId="33" fillId="0" borderId="58" xfId="0" applyNumberFormat="1" applyFont="1" applyBorder="1"/>
    <xf numFmtId="164" fontId="11" fillId="0" borderId="112" xfId="2" applyFont="1" applyBorder="1"/>
    <xf numFmtId="0" fontId="11" fillId="0" borderId="118" xfId="2" applyNumberFormat="1" applyFont="1" applyBorder="1"/>
    <xf numFmtId="164" fontId="11" fillId="0" borderId="78" xfId="2" applyFont="1" applyBorder="1"/>
    <xf numFmtId="165" fontId="14" fillId="0" borderId="119" xfId="2" applyNumberFormat="1" applyFont="1" applyBorder="1" applyAlignment="1">
      <alignment horizontal="center"/>
    </xf>
    <xf numFmtId="165" fontId="14" fillId="0" borderId="120" xfId="2" applyNumberFormat="1" applyFont="1" applyBorder="1" applyAlignment="1">
      <alignment horizontal="center"/>
    </xf>
    <xf numFmtId="165" fontId="14" fillId="0" borderId="121" xfId="2" applyNumberFormat="1" applyFont="1" applyBorder="1" applyAlignment="1">
      <alignment horizontal="center"/>
    </xf>
    <xf numFmtId="164" fontId="43" fillId="0" borderId="122" xfId="2" applyFont="1" applyBorder="1" applyAlignment="1">
      <alignment horizontal="center"/>
    </xf>
    <xf numFmtId="164" fontId="43" fillId="0" borderId="40" xfId="2" applyFont="1" applyBorder="1" applyAlignment="1">
      <alignment horizontal="center"/>
    </xf>
    <xf numFmtId="164" fontId="43" fillId="0" borderId="80" xfId="2" applyFont="1" applyBorder="1" applyAlignment="1">
      <alignment horizontal="center"/>
    </xf>
    <xf numFmtId="164" fontId="42" fillId="2" borderId="119" xfId="2" applyFont="1" applyFill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4" fontId="42" fillId="2" borderId="121" xfId="2" applyFont="1" applyFill="1" applyBorder="1" applyAlignment="1">
      <alignment horizontal="center"/>
    </xf>
    <xf numFmtId="164" fontId="43" fillId="7" borderId="40" xfId="2" applyFont="1" applyFill="1" applyBorder="1" applyAlignment="1">
      <alignment horizontal="center"/>
    </xf>
    <xf numFmtId="164" fontId="43" fillId="0" borderId="105" xfId="2" applyFont="1" applyBorder="1" applyAlignment="1">
      <alignment horizontal="center"/>
    </xf>
    <xf numFmtId="165" fontId="43" fillId="0" borderId="40" xfId="2" applyNumberFormat="1" applyFont="1" applyBorder="1" applyAlignment="1">
      <alignment horizontal="center"/>
    </xf>
    <xf numFmtId="0" fontId="0" fillId="7" borderId="40" xfId="0" applyFill="1" applyBorder="1"/>
    <xf numFmtId="164" fontId="43" fillId="0" borderId="74" xfId="2" applyFont="1" applyBorder="1" applyAlignment="1">
      <alignment horizontal="center"/>
    </xf>
    <xf numFmtId="0" fontId="42" fillId="0" borderId="26" xfId="2" applyNumberFormat="1" applyFont="1" applyBorder="1" applyAlignment="1">
      <alignment horizontal="center"/>
    </xf>
    <xf numFmtId="0" fontId="45" fillId="0" borderId="103" xfId="0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5" fontId="39" fillId="13" borderId="0" xfId="0" applyNumberFormat="1" applyFont="1" applyFill="1" applyBorder="1"/>
    <xf numFmtId="164" fontId="15" fillId="7" borderId="85" xfId="2" applyFont="1" applyFill="1" applyBorder="1"/>
    <xf numFmtId="0" fontId="5" fillId="7" borderId="0" xfId="2" applyNumberFormat="1" applyFont="1" applyFill="1" applyBorder="1"/>
    <xf numFmtId="164" fontId="15" fillId="7" borderId="71" xfId="2" applyFont="1" applyFill="1" applyBorder="1"/>
    <xf numFmtId="0" fontId="5" fillId="7" borderId="9" xfId="2" applyNumberFormat="1" applyFont="1" applyFill="1" applyBorder="1"/>
    <xf numFmtId="0" fontId="11" fillId="7" borderId="58" xfId="2" applyNumberFormat="1" applyFont="1" applyFill="1" applyBorder="1" applyAlignment="1"/>
    <xf numFmtId="2" fontId="16" fillId="7" borderId="58" xfId="1" applyNumberFormat="1" applyFont="1" applyFill="1" applyBorder="1" applyAlignment="1"/>
    <xf numFmtId="164" fontId="16" fillId="7" borderId="58" xfId="2" applyFont="1" applyFill="1" applyBorder="1" applyAlignment="1"/>
    <xf numFmtId="0" fontId="13" fillId="7" borderId="58" xfId="2" applyNumberFormat="1" applyFont="1" applyFill="1" applyBorder="1" applyAlignment="1"/>
    <xf numFmtId="0" fontId="81" fillId="7" borderId="58" xfId="2" applyNumberFormat="1" applyFont="1" applyFill="1" applyBorder="1" applyAlignment="1"/>
    <xf numFmtId="0" fontId="13" fillId="7" borderId="58" xfId="0" applyFont="1" applyFill="1" applyBorder="1" applyAlignment="1"/>
    <xf numFmtId="0" fontId="91" fillId="7" borderId="58" xfId="0" applyFont="1" applyFill="1" applyBorder="1" applyAlignment="1"/>
    <xf numFmtId="0" fontId="81" fillId="7" borderId="84" xfId="0" applyFont="1" applyFill="1" applyBorder="1" applyAlignment="1"/>
    <xf numFmtId="0" fontId="11" fillId="7" borderId="0" xfId="2" applyNumberFormat="1" applyFont="1" applyFill="1" applyBorder="1" applyAlignment="1"/>
    <xf numFmtId="164" fontId="11" fillId="7" borderId="0" xfId="2" applyFont="1" applyFill="1" applyBorder="1" applyAlignment="1"/>
    <xf numFmtId="2" fontId="16" fillId="7" borderId="0" xfId="1" applyNumberFormat="1" applyFont="1" applyFill="1" applyBorder="1" applyAlignment="1"/>
    <xf numFmtId="164" fontId="16" fillId="7" borderId="0" xfId="2" applyFont="1" applyFill="1" applyBorder="1" applyAlignment="1"/>
    <xf numFmtId="0" fontId="13" fillId="7" borderId="0" xfId="2" applyNumberFormat="1" applyFont="1" applyFill="1" applyBorder="1" applyAlignment="1"/>
    <xf numFmtId="0" fontId="81" fillId="7" borderId="0" xfId="2" applyNumberFormat="1" applyFont="1" applyFill="1" applyBorder="1" applyAlignment="1"/>
    <xf numFmtId="0" fontId="91" fillId="7" borderId="0" xfId="0" applyFont="1" applyFill="1" applyBorder="1" applyAlignment="1"/>
    <xf numFmtId="0" fontId="81" fillId="7" borderId="79" xfId="0" applyFont="1" applyFill="1" applyBorder="1" applyAlignment="1"/>
    <xf numFmtId="0" fontId="13" fillId="7" borderId="0" xfId="0" applyFont="1" applyFill="1" applyBorder="1" applyAlignment="1"/>
    <xf numFmtId="0" fontId="79" fillId="7" borderId="0" xfId="0" applyFont="1" applyFill="1" applyBorder="1" applyAlignment="1"/>
    <xf numFmtId="0" fontId="11" fillId="7" borderId="9" xfId="2" applyNumberFormat="1" applyFont="1" applyFill="1" applyBorder="1" applyAlignment="1"/>
    <xf numFmtId="164" fontId="11" fillId="7" borderId="9" xfId="2" applyFont="1" applyFill="1" applyBorder="1" applyAlignment="1"/>
    <xf numFmtId="2" fontId="16" fillId="7" borderId="9" xfId="1" applyNumberFormat="1" applyFont="1" applyFill="1" applyBorder="1" applyAlignment="1"/>
    <xf numFmtId="164" fontId="16" fillId="7" borderId="9" xfId="2" applyFont="1" applyFill="1" applyBorder="1" applyAlignment="1"/>
    <xf numFmtId="0" fontId="13" fillId="7" borderId="9" xfId="2" applyNumberFormat="1" applyFont="1" applyFill="1" applyBorder="1" applyAlignment="1"/>
    <xf numFmtId="0" fontId="81" fillId="7" borderId="9" xfId="2" applyNumberFormat="1" applyFont="1" applyFill="1" applyBorder="1" applyAlignment="1"/>
    <xf numFmtId="0" fontId="79" fillId="7" borderId="9" xfId="0" applyFont="1" applyFill="1" applyBorder="1" applyAlignment="1"/>
    <xf numFmtId="0" fontId="81" fillId="7" borderId="72" xfId="0" applyFont="1" applyFill="1" applyBorder="1" applyAlignment="1"/>
    <xf numFmtId="0" fontId="42" fillId="0" borderId="37" xfId="2" applyNumberFormat="1" applyFont="1" applyBorder="1" applyAlignment="1">
      <alignment horizontal="center"/>
    </xf>
    <xf numFmtId="164" fontId="42" fillId="0" borderId="37" xfId="2" applyFont="1" applyBorder="1" applyAlignment="1">
      <alignment horizontal="center"/>
    </xf>
    <xf numFmtId="164" fontId="42" fillId="7" borderId="37" xfId="2" applyFont="1" applyFill="1" applyBorder="1" applyAlignment="1">
      <alignment horizontal="center"/>
    </xf>
    <xf numFmtId="0" fontId="42" fillId="7" borderId="37" xfId="0" applyFont="1" applyFill="1" applyBorder="1" applyAlignment="1">
      <alignment horizontal="center"/>
    </xf>
    <xf numFmtId="0" fontId="43" fillId="7" borderId="37" xfId="0" applyFont="1" applyFill="1" applyBorder="1" applyAlignment="1">
      <alignment horizontal="center"/>
    </xf>
    <xf numFmtId="164" fontId="43" fillId="7" borderId="37" xfId="2" applyFont="1" applyFill="1" applyBorder="1" applyAlignment="1">
      <alignment horizontal="center"/>
    </xf>
    <xf numFmtId="164" fontId="43" fillId="7" borderId="124" xfId="2" applyFont="1" applyFill="1" applyBorder="1" applyAlignment="1">
      <alignment horizontal="center"/>
    </xf>
    <xf numFmtId="164" fontId="43" fillId="0" borderId="78" xfId="2" applyFont="1" applyBorder="1" applyAlignment="1">
      <alignment horizontal="center"/>
    </xf>
    <xf numFmtId="164" fontId="85" fillId="21" borderId="58" xfId="2" applyFont="1" applyFill="1" applyBorder="1" applyAlignment="1">
      <alignment horizontal="center" vertical="center"/>
    </xf>
    <xf numFmtId="164" fontId="85" fillId="20" borderId="58" xfId="2" applyFont="1" applyFill="1" applyBorder="1"/>
    <xf numFmtId="164" fontId="85" fillId="20" borderId="83" xfId="2" applyFont="1" applyFill="1" applyBorder="1"/>
    <xf numFmtId="164" fontId="85" fillId="21" borderId="58" xfId="2" applyFont="1" applyFill="1" applyBorder="1" applyAlignment="1">
      <alignment vertical="center"/>
    </xf>
    <xf numFmtId="164" fontId="85" fillId="22" borderId="58" xfId="2" applyFont="1" applyFill="1" applyBorder="1"/>
    <xf numFmtId="164" fontId="85" fillId="22" borderId="84" xfId="2" applyFont="1" applyFill="1" applyBorder="1"/>
    <xf numFmtId="164" fontId="5" fillId="7" borderId="71" xfId="2" applyFont="1" applyFill="1" applyBorder="1"/>
    <xf numFmtId="164" fontId="13" fillId="7" borderId="9" xfId="2" applyFont="1" applyFill="1" applyBorder="1"/>
    <xf numFmtId="164" fontId="83" fillId="7" borderId="9" xfId="2" applyFont="1" applyFill="1" applyBorder="1" applyAlignment="1">
      <alignment horizontal="center"/>
    </xf>
    <xf numFmtId="168" fontId="43" fillId="0" borderId="18" xfId="2" applyNumberFormat="1" applyFont="1" applyBorder="1" applyAlignment="1">
      <alignment horizontal="center"/>
    </xf>
    <xf numFmtId="0" fontId="11" fillId="7" borderId="118" xfId="2" applyNumberFormat="1" applyFont="1" applyFill="1" applyBorder="1"/>
    <xf numFmtId="164" fontId="11" fillId="7" borderId="112" xfId="2" applyFont="1" applyFill="1" applyBorder="1"/>
    <xf numFmtId="164" fontId="21" fillId="7" borderId="78" xfId="2" applyFont="1" applyFill="1" applyBorder="1"/>
    <xf numFmtId="164" fontId="13" fillId="7" borderId="78" xfId="2" applyFont="1" applyFill="1" applyBorder="1"/>
    <xf numFmtId="0" fontId="92" fillId="7" borderId="18" xfId="0" applyFont="1" applyFill="1" applyBorder="1" applyAlignment="1">
      <alignment horizontal="center"/>
    </xf>
    <xf numFmtId="168" fontId="92" fillId="0" borderId="18" xfId="2" applyNumberFormat="1" applyFont="1" applyBorder="1" applyAlignment="1">
      <alignment horizontal="center"/>
    </xf>
    <xf numFmtId="164" fontId="19" fillId="4" borderId="47" xfId="2" applyFont="1" applyFill="1" applyBorder="1" applyAlignment="1">
      <alignment horizontal="center"/>
    </xf>
    <xf numFmtId="164" fontId="19" fillId="4" borderId="48" xfId="2" applyFont="1" applyFill="1" applyBorder="1" applyAlignment="1">
      <alignment horizontal="center"/>
    </xf>
    <xf numFmtId="164" fontId="7" fillId="4" borderId="49" xfId="2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2" fontId="14" fillId="0" borderId="57" xfId="1" applyNumberFormat="1" applyFont="1" applyFill="1" applyBorder="1" applyAlignment="1">
      <alignment horizontal="center"/>
    </xf>
    <xf numFmtId="2" fontId="14" fillId="0" borderId="55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0" fontId="13" fillId="0" borderId="59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4" xfId="2" applyNumberFormat="1" applyFont="1" applyBorder="1" applyAlignment="1">
      <alignment horizontal="center"/>
    </xf>
    <xf numFmtId="0" fontId="18" fillId="0" borderId="55" xfId="2" applyNumberFormat="1" applyFont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38" xfId="2" applyNumberFormat="1" applyFont="1" applyBorder="1" applyAlignment="1">
      <alignment horizontal="center"/>
    </xf>
    <xf numFmtId="0" fontId="18" fillId="0" borderId="11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164" fontId="9" fillId="4" borderId="50" xfId="2" applyFont="1" applyFill="1" applyBorder="1" applyAlignment="1">
      <alignment horizontal="center"/>
    </xf>
    <xf numFmtId="164" fontId="9" fillId="4" borderId="51" xfId="2" applyFont="1" applyFill="1" applyBorder="1" applyAlignment="1">
      <alignment horizontal="center"/>
    </xf>
    <xf numFmtId="0" fontId="20" fillId="0" borderId="57" xfId="2" applyNumberFormat="1" applyFont="1" applyBorder="1" applyAlignment="1">
      <alignment horizontal="center"/>
    </xf>
    <xf numFmtId="0" fontId="20" fillId="0" borderId="59" xfId="2" applyNumberFormat="1" applyFont="1" applyBorder="1" applyAlignment="1">
      <alignment horizontal="center"/>
    </xf>
    <xf numFmtId="1" fontId="20" fillId="0" borderId="3" xfId="2" applyNumberFormat="1" applyFont="1" applyBorder="1" applyAlignment="1">
      <alignment horizontal="center"/>
    </xf>
    <xf numFmtId="1" fontId="20" fillId="0" borderId="61" xfId="2" applyNumberFormat="1" applyFont="1" applyBorder="1" applyAlignment="1">
      <alignment horizontal="center"/>
    </xf>
    <xf numFmtId="1" fontId="13" fillId="0" borderId="10" xfId="2" applyNumberFormat="1" applyFont="1" applyBorder="1" applyAlignment="1">
      <alignment horizontal="center"/>
    </xf>
    <xf numFmtId="1" fontId="13" fillId="0" borderId="63" xfId="2" applyNumberFormat="1" applyFont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4" xfId="2" applyFont="1" applyFill="1" applyBorder="1" applyAlignment="1">
      <alignment horizontal="center"/>
    </xf>
    <xf numFmtId="164" fontId="7" fillId="4" borderId="16" xfId="2" applyFont="1" applyFill="1" applyBorder="1" applyAlignment="1">
      <alignment horizontal="center"/>
    </xf>
    <xf numFmtId="164" fontId="7" fillId="4" borderId="42" xfId="2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0" fontId="20" fillId="0" borderId="108" xfId="2" applyNumberFormat="1" applyFont="1" applyBorder="1" applyAlignment="1">
      <alignment horizontal="center"/>
    </xf>
    <xf numFmtId="0" fontId="20" fillId="0" borderId="91" xfId="2" applyNumberFormat="1" applyFont="1" applyBorder="1" applyAlignment="1">
      <alignment horizontal="center"/>
    </xf>
    <xf numFmtId="2" fontId="14" fillId="0" borderId="10" xfId="1" applyNumberFormat="1" applyFont="1" applyFill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0" fontId="20" fillId="0" borderId="13" xfId="2" applyNumberFormat="1" applyFont="1" applyBorder="1" applyAlignment="1">
      <alignment horizontal="center"/>
    </xf>
    <xf numFmtId="0" fontId="20" fillId="0" borderId="68" xfId="2" applyNumberFormat="1" applyFont="1" applyBorder="1" applyAlignment="1">
      <alignment horizontal="center"/>
    </xf>
    <xf numFmtId="0" fontId="20" fillId="0" borderId="26" xfId="2" applyNumberFormat="1" applyFont="1" applyBorder="1" applyAlignment="1">
      <alignment horizontal="center"/>
    </xf>
    <xf numFmtId="0" fontId="20" fillId="0" borderId="69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18" fillId="0" borderId="107" xfId="2" applyNumberFormat="1" applyFont="1" applyBorder="1" applyAlignment="1">
      <alignment horizontal="center"/>
    </xf>
    <xf numFmtId="0" fontId="17" fillId="7" borderId="105" xfId="0" applyFont="1" applyFill="1" applyBorder="1" applyAlignment="1">
      <alignment horizontal="center"/>
    </xf>
    <xf numFmtId="0" fontId="17" fillId="7" borderId="78" xfId="0" applyFont="1" applyFill="1" applyBorder="1" applyAlignment="1">
      <alignment horizontal="center"/>
    </xf>
    <xf numFmtId="164" fontId="9" fillId="4" borderId="15" xfId="2" applyFont="1" applyFill="1" applyBorder="1" applyAlignment="1">
      <alignment horizontal="center"/>
    </xf>
    <xf numFmtId="164" fontId="9" fillId="4" borderId="17" xfId="2" applyFont="1" applyFill="1" applyBorder="1" applyAlignment="1">
      <alignment horizontal="center"/>
    </xf>
    <xf numFmtId="2" fontId="7" fillId="7" borderId="105" xfId="1" applyNumberFormat="1" applyFont="1" applyFill="1" applyBorder="1" applyAlignment="1">
      <alignment horizontal="center"/>
    </xf>
    <xf numFmtId="2" fontId="7" fillId="7" borderId="78" xfId="1" applyNumberFormat="1" applyFont="1" applyFill="1" applyBorder="1" applyAlignment="1">
      <alignment horizontal="center"/>
    </xf>
    <xf numFmtId="0" fontId="18" fillId="0" borderId="57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164" fontId="19" fillId="4" borderId="42" xfId="2" applyFont="1" applyFill="1" applyBorder="1" applyAlignment="1">
      <alignment horizontal="center"/>
    </xf>
    <xf numFmtId="164" fontId="19" fillId="4" borderId="43" xfId="2" applyFont="1" applyFill="1" applyBorder="1" applyAlignment="1">
      <alignment horizontal="center"/>
    </xf>
    <xf numFmtId="2" fontId="7" fillId="0" borderId="108" xfId="1" applyNumberFormat="1" applyFont="1" applyFill="1" applyBorder="1" applyAlignment="1">
      <alignment horizontal="center"/>
    </xf>
    <xf numFmtId="2" fontId="7" fillId="0" borderId="107" xfId="1" applyNumberFormat="1" applyFont="1" applyFill="1" applyBorder="1" applyAlignment="1">
      <alignment horizontal="center"/>
    </xf>
    <xf numFmtId="2" fontId="7" fillId="0" borderId="57" xfId="1" applyNumberFormat="1" applyFont="1" applyFill="1" applyBorder="1" applyAlignment="1">
      <alignment horizontal="center"/>
    </xf>
    <xf numFmtId="2" fontId="7" fillId="0" borderId="55" xfId="1" applyNumberFormat="1" applyFont="1" applyFill="1" applyBorder="1" applyAlignment="1">
      <alignment horizontal="center"/>
    </xf>
    <xf numFmtId="0" fontId="20" fillId="7" borderId="9" xfId="2" applyNumberFormat="1" applyFont="1" applyFill="1" applyBorder="1" applyAlignment="1">
      <alignment horizontal="center"/>
    </xf>
    <xf numFmtId="0" fontId="20" fillId="7" borderId="72" xfId="2" applyNumberFormat="1" applyFont="1" applyFill="1" applyBorder="1" applyAlignment="1">
      <alignment horizontal="center"/>
    </xf>
    <xf numFmtId="164" fontId="19" fillId="4" borderId="94" xfId="2" applyFont="1" applyFill="1" applyBorder="1" applyAlignment="1">
      <alignment horizontal="center"/>
    </xf>
    <xf numFmtId="164" fontId="19" fillId="4" borderId="114" xfId="2" applyFont="1" applyFill="1" applyBorder="1" applyAlignment="1">
      <alignment horizontal="center"/>
    </xf>
    <xf numFmtId="164" fontId="7" fillId="4" borderId="115" xfId="2" applyFont="1" applyFill="1" applyBorder="1" applyAlignment="1">
      <alignment horizontal="center"/>
    </xf>
    <xf numFmtId="164" fontId="7" fillId="4" borderId="58" xfId="2" applyFont="1" applyFill="1" applyBorder="1" applyAlignment="1">
      <alignment horizontal="center"/>
    </xf>
    <xf numFmtId="164" fontId="7" fillId="4" borderId="94" xfId="2" applyFont="1" applyFill="1" applyBorder="1" applyAlignment="1">
      <alignment horizontal="center"/>
    </xf>
    <xf numFmtId="164" fontId="9" fillId="4" borderId="83" xfId="2" applyFont="1" applyFill="1" applyBorder="1" applyAlignment="1">
      <alignment horizontal="center"/>
    </xf>
    <xf numFmtId="164" fontId="9" fillId="4" borderId="84" xfId="2" applyFont="1" applyFill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0" fontId="18" fillId="0" borderId="57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76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7" fillId="0" borderId="18" xfId="2" applyNumberFormat="1" applyFont="1" applyBorder="1" applyAlignment="1">
      <alignment horizontal="center"/>
    </xf>
    <xf numFmtId="2" fontId="7" fillId="7" borderId="18" xfId="2" applyNumberFormat="1" applyFont="1" applyFill="1" applyBorder="1" applyAlignment="1">
      <alignment horizontal="center"/>
    </xf>
    <xf numFmtId="0" fontId="12" fillId="7" borderId="40" xfId="0" applyFont="1" applyFill="1" applyBorder="1" applyAlignment="1">
      <alignment horizontal="center"/>
    </xf>
    <xf numFmtId="0" fontId="12" fillId="7" borderId="73" xfId="0" applyFont="1" applyFill="1" applyBorder="1" applyAlignment="1">
      <alignment horizontal="center"/>
    </xf>
    <xf numFmtId="2" fontId="7" fillId="0" borderId="40" xfId="0" applyNumberFormat="1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0" fontId="79" fillId="0" borderId="40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2" fontId="7" fillId="18" borderId="40" xfId="2" applyNumberFormat="1" applyFont="1" applyFill="1" applyBorder="1" applyAlignment="1">
      <alignment horizontal="center"/>
    </xf>
    <xf numFmtId="2" fontId="7" fillId="18" borderId="26" xfId="2" applyNumberFormat="1" applyFont="1" applyFill="1" applyBorder="1" applyAlignment="1">
      <alignment horizontal="center"/>
    </xf>
    <xf numFmtId="0" fontId="20" fillId="7" borderId="36" xfId="2" applyNumberFormat="1" applyFont="1" applyFill="1" applyBorder="1" applyAlignment="1">
      <alignment horizontal="center"/>
    </xf>
    <xf numFmtId="0" fontId="20" fillId="7" borderId="90" xfId="2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8" fillId="7" borderId="18" xfId="2" applyNumberFormat="1" applyFont="1" applyFill="1" applyBorder="1" applyAlignment="1">
      <alignment horizontal="center"/>
    </xf>
    <xf numFmtId="0" fontId="18" fillId="7" borderId="40" xfId="2" applyNumberFormat="1" applyFont="1" applyFill="1" applyBorder="1" applyAlignment="1">
      <alignment horizontal="center"/>
    </xf>
    <xf numFmtId="2" fontId="7" fillId="7" borderId="73" xfId="1" applyNumberFormat="1" applyFont="1" applyFill="1" applyBorder="1" applyAlignment="1">
      <alignment horizontal="center"/>
    </xf>
    <xf numFmtId="0" fontId="20" fillId="7" borderId="22" xfId="2" applyNumberFormat="1" applyFont="1" applyFill="1" applyBorder="1" applyAlignment="1">
      <alignment horizontal="center"/>
    </xf>
    <xf numFmtId="0" fontId="20" fillId="7" borderId="104" xfId="2" applyNumberFormat="1" applyFont="1" applyFill="1" applyBorder="1" applyAlignment="1">
      <alignment horizontal="center"/>
    </xf>
    <xf numFmtId="0" fontId="20" fillId="7" borderId="124" xfId="2" applyNumberFormat="1" applyFont="1" applyFill="1" applyBorder="1" applyAlignment="1">
      <alignment horizontal="center"/>
    </xf>
    <xf numFmtId="0" fontId="20" fillId="7" borderId="125" xfId="2" applyNumberFormat="1" applyFont="1" applyFill="1" applyBorder="1" applyAlignment="1">
      <alignment horizontal="center"/>
    </xf>
    <xf numFmtId="0" fontId="20" fillId="7" borderId="26" xfId="2" applyNumberFormat="1" applyFont="1" applyFill="1" applyBorder="1" applyAlignment="1">
      <alignment horizontal="center"/>
    </xf>
    <xf numFmtId="0" fontId="20" fillId="7" borderId="69" xfId="2" applyNumberFormat="1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0" fontId="18" fillId="7" borderId="26" xfId="0" applyFont="1" applyFill="1" applyBorder="1" applyAlignment="1">
      <alignment horizontal="center"/>
    </xf>
    <xf numFmtId="0" fontId="18" fillId="7" borderId="124" xfId="2" applyNumberFormat="1" applyFont="1" applyFill="1" applyBorder="1" applyAlignment="1">
      <alignment horizontal="center"/>
    </xf>
    <xf numFmtId="0" fontId="18" fillId="7" borderId="112" xfId="2" applyNumberFormat="1" applyFont="1" applyFill="1" applyBorder="1" applyAlignment="1">
      <alignment horizontal="center"/>
    </xf>
    <xf numFmtId="0" fontId="18" fillId="7" borderId="23" xfId="2" applyNumberFormat="1" applyFont="1" applyFill="1" applyBorder="1" applyAlignment="1">
      <alignment horizontal="center"/>
    </xf>
    <xf numFmtId="2" fontId="7" fillId="7" borderId="36" xfId="1" applyNumberFormat="1" applyFont="1" applyFill="1" applyBorder="1" applyAlignment="1">
      <alignment horizontal="center"/>
    </xf>
    <xf numFmtId="2" fontId="7" fillId="7" borderId="23" xfId="1" applyNumberFormat="1" applyFont="1" applyFill="1" applyBorder="1" applyAlignment="1">
      <alignment horizontal="center"/>
    </xf>
    <xf numFmtId="2" fontId="7" fillId="7" borderId="124" xfId="1" applyNumberFormat="1" applyFont="1" applyFill="1" applyBorder="1" applyAlignment="1">
      <alignment horizontal="center"/>
    </xf>
    <xf numFmtId="2" fontId="7" fillId="7" borderId="112" xfId="1" applyNumberFormat="1" applyFont="1" applyFill="1" applyBorder="1" applyAlignment="1">
      <alignment horizontal="center"/>
    </xf>
    <xf numFmtId="0" fontId="17" fillId="18" borderId="22" xfId="2" applyNumberFormat="1" applyFont="1" applyFill="1" applyBorder="1" applyAlignment="1">
      <alignment horizontal="center"/>
    </xf>
    <xf numFmtId="0" fontId="20" fillId="18" borderId="22" xfId="2" applyNumberFormat="1" applyFont="1" applyFill="1" applyBorder="1" applyAlignment="1">
      <alignment horizontal="center"/>
    </xf>
    <xf numFmtId="0" fontId="20" fillId="18" borderId="104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99" xfId="2" applyFont="1" applyFill="1" applyBorder="1" applyAlignment="1">
      <alignment horizontal="center"/>
    </xf>
    <xf numFmtId="164" fontId="26" fillId="3" borderId="100" xfId="2" applyFont="1" applyFill="1" applyBorder="1" applyAlignment="1">
      <alignment horizontal="center"/>
    </xf>
    <xf numFmtId="164" fontId="26" fillId="3" borderId="101" xfId="2" applyFont="1" applyFill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0" fontId="53" fillId="0" borderId="59" xfId="2" applyNumberFormat="1" applyFont="1" applyBorder="1" applyAlignment="1">
      <alignment horizontal="center"/>
    </xf>
    <xf numFmtId="0" fontId="51" fillId="0" borderId="87" xfId="0" applyFont="1" applyBorder="1" applyAlignment="1">
      <alignment horizontal="center"/>
    </xf>
    <xf numFmtId="0" fontId="51" fillId="0" borderId="58" xfId="0" applyFont="1" applyBorder="1" applyAlignment="1">
      <alignment horizontal="center"/>
    </xf>
    <xf numFmtId="0" fontId="51" fillId="0" borderId="56" xfId="0" applyFont="1" applyBorder="1" applyAlignment="1">
      <alignment horizontal="center"/>
    </xf>
    <xf numFmtId="164" fontId="51" fillId="4" borderId="86" xfId="2" applyFont="1" applyFill="1" applyBorder="1" applyAlignment="1">
      <alignment horizontal="center"/>
    </xf>
    <xf numFmtId="164" fontId="51" fillId="4" borderId="35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2" fontId="14" fillId="0" borderId="19" xfId="1" applyNumberFormat="1" applyFont="1" applyFill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164" fontId="52" fillId="4" borderId="35" xfId="2" applyFont="1" applyFill="1" applyBorder="1" applyAlignment="1">
      <alignment horizontal="center"/>
    </xf>
    <xf numFmtId="164" fontId="52" fillId="4" borderId="51" xfId="2" applyFont="1" applyFill="1" applyBorder="1" applyAlignment="1">
      <alignment horizontal="center"/>
    </xf>
    <xf numFmtId="0" fontId="51" fillId="0" borderId="18" xfId="0" applyFont="1" applyBorder="1" applyAlignment="1">
      <alignment horizontal="center"/>
    </xf>
    <xf numFmtId="1" fontId="51" fillId="0" borderId="18" xfId="0" applyNumberFormat="1" applyFont="1" applyBorder="1" applyAlignment="1">
      <alignment horizontal="center"/>
    </xf>
    <xf numFmtId="2" fontId="14" fillId="0" borderId="39" xfId="1" applyNumberFormat="1" applyFont="1" applyFill="1" applyBorder="1" applyAlignment="1">
      <alignment horizontal="center"/>
    </xf>
    <xf numFmtId="0" fontId="53" fillId="0" borderId="39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0" fontId="53" fillId="0" borderId="87" xfId="2" applyNumberFormat="1" applyFont="1" applyBorder="1" applyAlignment="1">
      <alignment horizontal="center"/>
    </xf>
    <xf numFmtId="0" fontId="53" fillId="0" borderId="84" xfId="2" applyNumberFormat="1" applyFont="1" applyBorder="1" applyAlignment="1">
      <alignment horizontal="center"/>
    </xf>
    <xf numFmtId="0" fontId="53" fillId="0" borderId="18" xfId="2" applyNumberFormat="1" applyFont="1" applyBorder="1" applyAlignment="1">
      <alignment horizontal="center"/>
    </xf>
    <xf numFmtId="0" fontId="53" fillId="0" borderId="69" xfId="2" applyNumberFormat="1" applyFont="1" applyBorder="1" applyAlignment="1">
      <alignment horizontal="center"/>
    </xf>
    <xf numFmtId="0" fontId="51" fillId="0" borderId="18" xfId="1" applyNumberFormat="1" applyFont="1" applyFill="1" applyBorder="1" applyAlignment="1">
      <alignment horizontal="center"/>
    </xf>
    <xf numFmtId="2" fontId="14" fillId="0" borderId="18" xfId="2" applyNumberFormat="1" applyFont="1" applyBorder="1" applyAlignment="1">
      <alignment horizontal="center"/>
    </xf>
    <xf numFmtId="1" fontId="53" fillId="0" borderId="18" xfId="2" applyNumberFormat="1" applyFont="1" applyBorder="1" applyAlignment="1">
      <alignment horizontal="center"/>
    </xf>
    <xf numFmtId="1" fontId="53" fillId="0" borderId="69" xfId="2" applyNumberFormat="1" applyFont="1" applyBorder="1" applyAlignment="1">
      <alignment horizontal="center"/>
    </xf>
    <xf numFmtId="0" fontId="17" fillId="7" borderId="80" xfId="0" applyFont="1" applyFill="1" applyBorder="1" applyAlignment="1">
      <alignment horizontal="center"/>
    </xf>
    <xf numFmtId="0" fontId="17" fillId="7" borderId="36" xfId="0" applyFont="1" applyFill="1" applyBorder="1" applyAlignment="1">
      <alignment horizontal="center"/>
    </xf>
    <xf numFmtId="0" fontId="53" fillId="7" borderId="110" xfId="2" applyNumberFormat="1" applyFont="1" applyFill="1" applyBorder="1" applyAlignment="1">
      <alignment horizontal="center"/>
    </xf>
    <xf numFmtId="0" fontId="53" fillId="7" borderId="111" xfId="2" applyNumberFormat="1" applyFont="1" applyFill="1" applyBorder="1" applyAlignment="1">
      <alignment horizontal="center"/>
    </xf>
    <xf numFmtId="0" fontId="51" fillId="7" borderId="80" xfId="1" applyNumberFormat="1" applyFont="1" applyFill="1" applyBorder="1" applyAlignment="1">
      <alignment horizontal="center"/>
    </xf>
    <xf numFmtId="0" fontId="51" fillId="7" borderId="110" xfId="1" applyNumberFormat="1" applyFont="1" applyFill="1" applyBorder="1" applyAlignment="1">
      <alignment horizontal="center"/>
    </xf>
    <xf numFmtId="0" fontId="51" fillId="7" borderId="36" xfId="1" applyNumberFormat="1" applyFont="1" applyFill="1" applyBorder="1" applyAlignment="1">
      <alignment horizontal="center"/>
    </xf>
    <xf numFmtId="2" fontId="14" fillId="7" borderId="80" xfId="2" applyNumberFormat="1" applyFont="1" applyFill="1" applyBorder="1" applyAlignment="1">
      <alignment horizontal="center"/>
    </xf>
    <xf numFmtId="2" fontId="14" fillId="7" borderId="36" xfId="2" applyNumberFormat="1" applyFont="1" applyFill="1" applyBorder="1" applyAlignment="1">
      <alignment horizontal="center"/>
    </xf>
    <xf numFmtId="164" fontId="51" fillId="4" borderId="117" xfId="2" applyFont="1" applyFill="1" applyBorder="1" applyAlignment="1">
      <alignment horizontal="center"/>
    </xf>
    <xf numFmtId="164" fontId="51" fillId="4" borderId="58" xfId="2" applyFont="1" applyFill="1" applyBorder="1" applyAlignment="1">
      <alignment horizontal="center"/>
    </xf>
    <xf numFmtId="164" fontId="51" fillId="4" borderId="94" xfId="2" applyFont="1" applyFill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53" fillId="0" borderId="37" xfId="2" applyNumberFormat="1" applyFont="1" applyBorder="1" applyAlignment="1">
      <alignment horizontal="center"/>
    </xf>
    <xf numFmtId="0" fontId="53" fillId="0" borderId="109" xfId="2" applyNumberFormat="1" applyFont="1" applyBorder="1" applyAlignment="1">
      <alignment horizontal="center"/>
    </xf>
    <xf numFmtId="0" fontId="51" fillId="0" borderId="37" xfId="1" applyNumberFormat="1" applyFont="1" applyFill="1" applyBorder="1" applyAlignment="1">
      <alignment horizontal="center"/>
    </xf>
    <xf numFmtId="2" fontId="14" fillId="0" borderId="37" xfId="2" applyNumberFormat="1" applyFont="1" applyBorder="1" applyAlignment="1">
      <alignment horizontal="center"/>
    </xf>
    <xf numFmtId="2" fontId="14" fillId="0" borderId="87" xfId="2" applyNumberFormat="1" applyFont="1" applyBorder="1" applyAlignment="1">
      <alignment horizontal="center"/>
    </xf>
    <xf numFmtId="2" fontId="14" fillId="0" borderId="56" xfId="2" applyNumberFormat="1" applyFont="1" applyBorder="1" applyAlignment="1">
      <alignment horizontal="center"/>
    </xf>
    <xf numFmtId="0" fontId="51" fillId="0" borderId="87" xfId="1" applyNumberFormat="1" applyFont="1" applyFill="1" applyBorder="1" applyAlignment="1">
      <alignment horizontal="center"/>
    </xf>
    <xf numFmtId="0" fontId="51" fillId="0" borderId="58" xfId="1" applyNumberFormat="1" applyFont="1" applyFill="1" applyBorder="1" applyAlignment="1">
      <alignment horizontal="center"/>
    </xf>
    <xf numFmtId="0" fontId="51" fillId="0" borderId="56" xfId="1" applyNumberFormat="1" applyFont="1" applyFill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0" fontId="51" fillId="0" borderId="18" xfId="2" applyNumberFormat="1" applyFont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8" xfId="2" applyNumberFormat="1" applyFont="1" applyBorder="1" applyAlignment="1">
      <alignment horizontal="center"/>
    </xf>
    <xf numFmtId="0" fontId="51" fillId="0" borderId="37" xfId="2" applyNumberFormat="1" applyFont="1" applyBorder="1" applyAlignment="1">
      <alignment horizontal="center"/>
    </xf>
    <xf numFmtId="0" fontId="18" fillId="7" borderId="116" xfId="0" applyFont="1" applyFill="1" applyBorder="1" applyAlignment="1">
      <alignment horizontal="center"/>
    </xf>
    <xf numFmtId="0" fontId="18" fillId="7" borderId="31" xfId="0" applyFont="1" applyFill="1" applyBorder="1" applyAlignment="1">
      <alignment horizontal="center"/>
    </xf>
    <xf numFmtId="0" fontId="53" fillId="7" borderId="116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0" fontId="53" fillId="7" borderId="18" xfId="2" applyNumberFormat="1" applyFont="1" applyFill="1" applyBorder="1" applyAlignment="1">
      <alignment horizontal="center"/>
    </xf>
    <xf numFmtId="0" fontId="53" fillId="7" borderId="69" xfId="2" applyNumberFormat="1" applyFont="1" applyFill="1" applyBorder="1" applyAlignment="1">
      <alignment horizontal="center"/>
    </xf>
    <xf numFmtId="2" fontId="14" fillId="7" borderId="116" xfId="2" applyNumberFormat="1" applyFont="1" applyFill="1" applyBorder="1" applyAlignment="1">
      <alignment horizontal="center"/>
    </xf>
    <xf numFmtId="2" fontId="14" fillId="7" borderId="31" xfId="2" applyNumberFormat="1" applyFont="1" applyFill="1" applyBorder="1" applyAlignment="1">
      <alignment horizontal="center"/>
    </xf>
    <xf numFmtId="2" fontId="14" fillId="7" borderId="18" xfId="2" applyNumberFormat="1" applyFont="1" applyFill="1" applyBorder="1" applyAlignment="1">
      <alignment horizontal="center"/>
    </xf>
    <xf numFmtId="0" fontId="17" fillId="18" borderId="18" xfId="2" applyNumberFormat="1" applyFont="1" applyFill="1" applyBorder="1" applyAlignment="1">
      <alignment horizontal="center"/>
    </xf>
    <xf numFmtId="0" fontId="51" fillId="7" borderId="18" xfId="2" applyNumberFormat="1" applyFont="1" applyFill="1" applyBorder="1" applyAlignment="1">
      <alignment horizontal="center"/>
    </xf>
    <xf numFmtId="2" fontId="7" fillId="18" borderId="18" xfId="2" applyNumberFormat="1" applyFont="1" applyFill="1" applyBorder="1" applyAlignment="1">
      <alignment horizontal="center"/>
    </xf>
    <xf numFmtId="0" fontId="51" fillId="18" borderId="18" xfId="2" applyNumberFormat="1" applyFont="1" applyFill="1" applyBorder="1" applyAlignment="1">
      <alignment horizontal="center"/>
    </xf>
    <xf numFmtId="0" fontId="12" fillId="7" borderId="26" xfId="0" applyFont="1" applyFill="1" applyBorder="1" applyAlignment="1">
      <alignment horizontal="center"/>
    </xf>
    <xf numFmtId="2" fontId="14" fillId="7" borderId="40" xfId="0" applyNumberFormat="1" applyFont="1" applyFill="1" applyBorder="1" applyAlignment="1">
      <alignment horizontal="center"/>
    </xf>
    <xf numFmtId="2" fontId="14" fillId="7" borderId="26" xfId="0" applyNumberFormat="1" applyFont="1" applyFill="1" applyBorder="1" applyAlignment="1">
      <alignment horizontal="center"/>
    </xf>
    <xf numFmtId="0" fontId="86" fillId="7" borderId="40" xfId="0" applyFont="1" applyFill="1" applyBorder="1" applyAlignment="1">
      <alignment horizontal="center"/>
    </xf>
    <xf numFmtId="0" fontId="86" fillId="7" borderId="73" xfId="0" applyFont="1" applyFill="1" applyBorder="1" applyAlignment="1">
      <alignment horizontal="center"/>
    </xf>
    <xf numFmtId="0" fontId="86" fillId="7" borderId="26" xfId="0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3" fillId="7" borderId="23" xfId="2" applyNumberFormat="1" applyFont="1" applyFill="1" applyBorder="1" applyAlignment="1">
      <alignment horizontal="center"/>
    </xf>
    <xf numFmtId="0" fontId="53" fillId="7" borderId="90" xfId="2" applyNumberFormat="1" applyFont="1" applyFill="1" applyBorder="1" applyAlignment="1">
      <alignment horizontal="center"/>
    </xf>
    <xf numFmtId="2" fontId="14" fillId="7" borderId="23" xfId="2" applyNumberFormat="1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7" borderId="116" xfId="1" applyNumberFormat="1" applyFont="1" applyFill="1" applyBorder="1" applyAlignment="1">
      <alignment horizontal="center"/>
    </xf>
    <xf numFmtId="0" fontId="51" fillId="7" borderId="0" xfId="1" applyNumberFormat="1" applyFont="1" applyFill="1" applyBorder="1" applyAlignment="1">
      <alignment horizontal="center"/>
    </xf>
    <xf numFmtId="0" fontId="51" fillId="7" borderId="31" xfId="1" applyNumberFormat="1" applyFont="1" applyFill="1" applyBorder="1" applyAlignment="1">
      <alignment horizontal="center"/>
    </xf>
    <xf numFmtId="0" fontId="51" fillId="7" borderId="18" xfId="1" applyNumberFormat="1" applyFont="1" applyFill="1" applyBorder="1" applyAlignment="1">
      <alignment horizontal="center"/>
    </xf>
    <xf numFmtId="0" fontId="51" fillId="7" borderId="23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2" fontId="18" fillId="7" borderId="19" xfId="2" applyNumberFormat="1" applyFont="1" applyFill="1" applyBorder="1" applyAlignment="1">
      <alignment horizontal="center"/>
    </xf>
    <xf numFmtId="2" fontId="18" fillId="7" borderId="61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19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2" fontId="18" fillId="7" borderId="18" xfId="0" applyNumberFormat="1" applyFont="1" applyFill="1" applyBorder="1" applyAlignment="1">
      <alignment horizontal="center"/>
    </xf>
    <xf numFmtId="0" fontId="75" fillId="7" borderId="3" xfId="0" applyFont="1" applyFill="1" applyBorder="1" applyAlignment="1">
      <alignment horizontal="left"/>
    </xf>
    <xf numFmtId="0" fontId="75" fillId="7" borderId="19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2" fontId="18" fillId="7" borderId="53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8" fillId="7" borderId="59" xfId="2" applyNumberFormat="1" applyFont="1" applyFill="1" applyBorder="1" applyAlignment="1">
      <alignment horizontal="center"/>
    </xf>
    <xf numFmtId="2" fontId="18" fillId="7" borderId="34" xfId="2" applyNumberFormat="1" applyFont="1" applyFill="1" applyBorder="1" applyAlignment="1">
      <alignment horizontal="center"/>
    </xf>
    <xf numFmtId="2" fontId="18" fillId="7" borderId="91" xfId="2" applyNumberFormat="1" applyFont="1" applyFill="1" applyBorder="1" applyAlignment="1">
      <alignment horizontal="center"/>
    </xf>
    <xf numFmtId="2" fontId="18" fillId="7" borderId="26" xfId="2" applyNumberFormat="1" applyFont="1" applyFill="1" applyBorder="1" applyAlignment="1">
      <alignment horizontal="center"/>
    </xf>
    <xf numFmtId="2" fontId="18" fillId="7" borderId="69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19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0" xfId="2" applyNumberFormat="1" applyFont="1" applyFill="1" applyBorder="1" applyAlignment="1">
      <alignment horizontal="center"/>
    </xf>
    <xf numFmtId="2" fontId="18" fillId="7" borderId="79" xfId="2" applyNumberFormat="1" applyFont="1" applyFill="1" applyBorder="1" applyAlignment="1">
      <alignment horizontal="center"/>
    </xf>
    <xf numFmtId="2" fontId="17" fillId="18" borderId="18" xfId="2" applyNumberFormat="1" applyFont="1" applyFill="1" applyBorder="1" applyAlignment="1">
      <alignment horizontal="center"/>
    </xf>
    <xf numFmtId="2" fontId="17" fillId="18" borderId="26" xfId="2" applyNumberFormat="1" applyFont="1" applyFill="1" applyBorder="1" applyAlignment="1">
      <alignment horizontal="center"/>
    </xf>
    <xf numFmtId="2" fontId="17" fillId="18" borderId="69" xfId="2" applyNumberFormat="1" applyFont="1" applyFill="1" applyBorder="1" applyAlignment="1">
      <alignment horizontal="center"/>
    </xf>
    <xf numFmtId="2" fontId="12" fillId="7" borderId="18" xfId="2" applyNumberFormat="1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2" fontId="18" fillId="7" borderId="92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68" xfId="2" applyNumberFormat="1" applyFont="1" applyFill="1" applyBorder="1" applyAlignment="1">
      <alignment horizontal="center"/>
    </xf>
    <xf numFmtId="2" fontId="18" fillId="7" borderId="23" xfId="2" applyNumberFormat="1" applyFont="1" applyFill="1" applyBorder="1" applyAlignment="1">
      <alignment horizontal="center"/>
    </xf>
    <xf numFmtId="2" fontId="18" fillId="7" borderId="90" xfId="2" applyNumberFormat="1" applyFont="1" applyFill="1" applyBorder="1" applyAlignment="1">
      <alignment horizontal="center"/>
    </xf>
    <xf numFmtId="0" fontId="75" fillId="7" borderId="18" xfId="2" applyNumberFormat="1" applyFont="1" applyFill="1" applyBorder="1" applyAlignment="1">
      <alignment horizontal="left"/>
    </xf>
    <xf numFmtId="0" fontId="11" fillId="7" borderId="85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30" xfId="2" applyFont="1" applyFill="1" applyBorder="1" applyAlignment="1">
      <alignment horizontal="center"/>
    </xf>
    <xf numFmtId="164" fontId="36" fillId="3" borderId="15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164" fontId="36" fillId="3" borderId="83" xfId="2" applyFont="1" applyFill="1" applyBorder="1" applyAlignment="1">
      <alignment horizontal="center"/>
    </xf>
    <xf numFmtId="164" fontId="36" fillId="3" borderId="58" xfId="2" applyFont="1" applyFill="1" applyBorder="1" applyAlignment="1">
      <alignment horizontal="center"/>
    </xf>
    <xf numFmtId="164" fontId="36" fillId="3" borderId="84" xfId="2" applyFont="1" applyFill="1" applyBorder="1" applyAlignment="1">
      <alignment horizontal="center"/>
    </xf>
    <xf numFmtId="0" fontId="10" fillId="16" borderId="0" xfId="0" applyFont="1" applyFill="1" applyBorder="1"/>
    <xf numFmtId="0" fontId="16" fillId="0" borderId="53" xfId="0" applyFont="1" applyBorder="1" applyAlignment="1">
      <alignment horizontal="center"/>
    </xf>
    <xf numFmtId="0" fontId="59" fillId="0" borderId="85" xfId="0" applyFont="1" applyBorder="1"/>
    <xf numFmtId="0" fontId="59" fillId="0" borderId="0" xfId="0" applyFont="1" applyBorder="1"/>
    <xf numFmtId="0" fontId="66" fillId="0" borderId="53" xfId="0" applyFont="1" applyBorder="1" applyAlignment="1">
      <alignment horizontal="center"/>
    </xf>
    <xf numFmtId="0" fontId="69" fillId="0" borderId="53" xfId="0" applyFont="1" applyBorder="1" applyAlignment="1">
      <alignment horizontal="center"/>
    </xf>
    <xf numFmtId="0" fontId="71" fillId="0" borderId="53" xfId="0" applyFont="1" applyBorder="1" applyAlignment="1">
      <alignment horizontal="center"/>
    </xf>
    <xf numFmtId="0" fontId="71" fillId="0" borderId="113" xfId="0" applyFont="1" applyBorder="1" applyAlignment="1">
      <alignment horizontal="center"/>
    </xf>
    <xf numFmtId="0" fontId="73" fillId="11" borderId="0" xfId="0" applyFont="1" applyFill="1" applyBorder="1"/>
    <xf numFmtId="0" fontId="5" fillId="9" borderId="95" xfId="0" applyFont="1" applyFill="1" applyBorder="1" applyAlignment="1">
      <alignment horizontal="center"/>
    </xf>
    <xf numFmtId="0" fontId="5" fillId="9" borderId="98" xfId="0" applyFont="1" applyFill="1" applyBorder="1" applyAlignment="1">
      <alignment horizontal="center"/>
    </xf>
    <xf numFmtId="0" fontId="56" fillId="2" borderId="97" xfId="0" applyFont="1" applyFill="1" applyBorder="1" applyAlignment="1">
      <alignment horizontal="center"/>
    </xf>
    <xf numFmtId="0" fontId="56" fillId="2" borderId="24" xfId="0" applyFont="1" applyFill="1" applyBorder="1" applyAlignment="1">
      <alignment horizontal="center"/>
    </xf>
    <xf numFmtId="0" fontId="59" fillId="0" borderId="83" xfId="0" applyFont="1" applyBorder="1" applyAlignment="1">
      <alignment horizontal="left"/>
    </xf>
    <xf numFmtId="0" fontId="59" fillId="0" borderId="123" xfId="0" applyFont="1" applyBorder="1" applyAlignment="1">
      <alignment horizontal="left"/>
    </xf>
    <xf numFmtId="0" fontId="66" fillId="0" borderId="18" xfId="0" applyFont="1" applyBorder="1" applyAlignment="1">
      <alignment horizontal="center"/>
    </xf>
    <xf numFmtId="0" fontId="59" fillId="7" borderId="85" xfId="0" applyFont="1" applyFill="1" applyBorder="1"/>
    <xf numFmtId="0" fontId="59" fillId="7" borderId="0" xfId="0" applyFont="1" applyFill="1" applyBorder="1"/>
    <xf numFmtId="0" fontId="59" fillId="7" borderId="71" xfId="0" applyFont="1" applyFill="1" applyBorder="1"/>
    <xf numFmtId="0" fontId="59" fillId="7" borderId="9" xfId="0" applyFont="1" applyFill="1" applyBorder="1"/>
    <xf numFmtId="0" fontId="0" fillId="13" borderId="0" xfId="0" applyFill="1" applyBorder="1"/>
    <xf numFmtId="0" fontId="59" fillId="13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69" fillId="0" borderId="18" xfId="0" applyFont="1" applyBorder="1" applyAlignment="1">
      <alignment horizontal="center"/>
    </xf>
    <xf numFmtId="0" fontId="71" fillId="0" borderId="18" xfId="0" applyFont="1" applyBorder="1" applyAlignment="1">
      <alignment horizontal="center"/>
    </xf>
    <xf numFmtId="0" fontId="71" fillId="0" borderId="69" xfId="0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69" fillId="7" borderId="18" xfId="0" applyFont="1" applyFill="1" applyBorder="1" applyAlignment="1">
      <alignment horizontal="center"/>
    </xf>
    <xf numFmtId="0" fontId="71" fillId="7" borderId="18" xfId="0" applyFont="1" applyFill="1" applyBorder="1" applyAlignment="1">
      <alignment horizontal="center"/>
    </xf>
    <xf numFmtId="0" fontId="71" fillId="7" borderId="69" xfId="0" applyFont="1" applyFill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16" fillId="7" borderId="18" xfId="0" applyFont="1" applyFill="1" applyBorder="1" applyAlignment="1">
      <alignment horizontal="center"/>
    </xf>
    <xf numFmtId="0" fontId="66" fillId="0" borderId="23" xfId="0" applyFont="1" applyBorder="1" applyAlignment="1">
      <alignment horizontal="center"/>
    </xf>
    <xf numFmtId="0" fontId="16" fillId="7" borderId="23" xfId="0" applyFont="1" applyFill="1" applyBorder="1" applyAlignment="1">
      <alignment horizontal="center"/>
    </xf>
    <xf numFmtId="0" fontId="69" fillId="7" borderId="23" xfId="0" applyFont="1" applyFill="1" applyBorder="1" applyAlignment="1">
      <alignment horizontal="center"/>
    </xf>
    <xf numFmtId="0" fontId="71" fillId="7" borderId="23" xfId="0" applyFont="1" applyFill="1" applyBorder="1" applyAlignment="1">
      <alignment horizontal="center"/>
    </xf>
    <xf numFmtId="0" fontId="71" fillId="7" borderId="90" xfId="0" applyFont="1" applyFill="1" applyBorder="1" applyAlignment="1">
      <alignment horizontal="center"/>
    </xf>
    <xf numFmtId="0" fontId="55" fillId="8" borderId="83" xfId="0" applyFont="1" applyFill="1" applyBorder="1" applyAlignment="1">
      <alignment horizontal="center"/>
    </xf>
    <xf numFmtId="0" fontId="55" fillId="8" borderId="58" xfId="0" applyFont="1" applyFill="1" applyBorder="1" applyAlignment="1">
      <alignment horizontal="center"/>
    </xf>
    <xf numFmtId="0" fontId="55" fillId="8" borderId="84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10" fillId="7" borderId="60" xfId="2" applyNumberFormat="1" applyFont="1" applyFill="1" applyBorder="1" applyAlignment="1">
      <alignment horizontal="left"/>
    </xf>
    <xf numFmtId="0" fontId="10" fillId="7" borderId="18" xfId="2" applyNumberFormat="1" applyFont="1" applyFill="1" applyBorder="1" applyAlignment="1">
      <alignment horizontal="left"/>
    </xf>
    <xf numFmtId="0" fontId="15" fillId="7" borderId="87" xfId="2" applyNumberFormat="1" applyFont="1" applyFill="1" applyBorder="1" applyAlignment="1">
      <alignment horizontal="left"/>
    </xf>
    <xf numFmtId="0" fontId="15" fillId="7" borderId="58" xfId="2" applyNumberFormat="1" applyFont="1" applyFill="1" applyBorder="1" applyAlignment="1">
      <alignment horizontal="left"/>
    </xf>
    <xf numFmtId="0" fontId="15" fillId="7" borderId="56" xfId="2" applyNumberFormat="1" applyFont="1" applyFill="1" applyBorder="1" applyAlignment="1">
      <alignment horizontal="left"/>
    </xf>
    <xf numFmtId="0" fontId="15" fillId="7" borderId="18" xfId="2" applyNumberFormat="1" applyFont="1" applyFill="1" applyBorder="1" applyAlignment="1">
      <alignment horizontal="left"/>
    </xf>
    <xf numFmtId="2" fontId="15" fillId="7" borderId="18" xfId="2" applyNumberFormat="1" applyFont="1" applyFill="1" applyBorder="1" applyAlignment="1">
      <alignment horizontal="left"/>
    </xf>
    <xf numFmtId="0" fontId="15" fillId="7" borderId="74" xfId="2" applyNumberFormat="1" applyFont="1" applyFill="1" applyBorder="1"/>
    <xf numFmtId="2" fontId="10" fillId="7" borderId="22" xfId="1" applyNumberFormat="1" applyFont="1" applyFill="1" applyBorder="1" applyAlignment="1"/>
    <xf numFmtId="0" fontId="10" fillId="7" borderId="22" xfId="1" applyNumberFormat="1" applyFont="1" applyFill="1" applyBorder="1" applyAlignment="1"/>
    <xf numFmtId="2" fontId="15" fillId="7" borderId="28" xfId="2" applyNumberFormat="1" applyFont="1" applyFill="1" applyBorder="1"/>
    <xf numFmtId="0" fontId="15" fillId="7" borderId="80" xfId="2" applyNumberFormat="1" applyFont="1" applyFill="1" applyBorder="1"/>
    <xf numFmtId="2" fontId="10" fillId="7" borderId="9" xfId="1" applyNumberFormat="1" applyFont="1" applyFill="1" applyBorder="1" applyAlignment="1"/>
    <xf numFmtId="0" fontId="10" fillId="7" borderId="9" xfId="1" applyNumberFormat="1" applyFont="1" applyFill="1" applyBorder="1" applyAlignment="1"/>
    <xf numFmtId="2" fontId="15" fillId="7" borderId="36" xfId="2" applyNumberFormat="1" applyFont="1" applyFill="1" applyBorder="1"/>
    <xf numFmtId="0" fontId="10" fillId="18" borderId="3" xfId="2" applyNumberFormat="1" applyFont="1" applyFill="1" applyBorder="1" applyAlignment="1">
      <alignment horizontal="left"/>
    </xf>
    <xf numFmtId="0" fontId="10" fillId="18" borderId="19" xfId="2" applyNumberFormat="1" applyFont="1" applyFill="1" applyBorder="1" applyAlignment="1">
      <alignment horizontal="left"/>
    </xf>
    <xf numFmtId="0" fontId="10" fillId="18" borderId="5" xfId="2" applyNumberFormat="1" applyFont="1" applyFill="1" applyBorder="1" applyAlignment="1">
      <alignment horizontal="left"/>
    </xf>
    <xf numFmtId="0" fontId="15" fillId="7" borderId="3" xfId="2" applyNumberFormat="1" applyFont="1" applyFill="1" applyBorder="1" applyAlignment="1">
      <alignment horizontal="left"/>
    </xf>
    <xf numFmtId="0" fontId="15" fillId="7" borderId="19" xfId="2" applyNumberFormat="1" applyFont="1" applyFill="1" applyBorder="1" applyAlignment="1">
      <alignment horizontal="left"/>
    </xf>
    <xf numFmtId="0" fontId="15" fillId="7" borderId="5" xfId="2" applyNumberFormat="1" applyFont="1" applyFill="1" applyBorder="1" applyAlignment="1">
      <alignment horizontal="left"/>
    </xf>
    <xf numFmtId="0" fontId="15" fillId="7" borderId="13" xfId="2" applyNumberFormat="1" applyFont="1" applyFill="1" applyBorder="1" applyAlignment="1">
      <alignment horizontal="left"/>
    </xf>
    <xf numFmtId="0" fontId="15" fillId="7" borderId="20" xfId="2" applyNumberFormat="1" applyFont="1" applyFill="1" applyBorder="1" applyAlignment="1">
      <alignment horizontal="left"/>
    </xf>
    <xf numFmtId="0" fontId="15" fillId="7" borderId="14" xfId="2" applyNumberFormat="1" applyFont="1" applyFill="1" applyBorder="1" applyAlignment="1">
      <alignment horizontal="left"/>
    </xf>
    <xf numFmtId="0" fontId="10" fillId="7" borderId="85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0" fontId="10" fillId="7" borderId="71" xfId="2" applyNumberFormat="1" applyFont="1" applyFill="1" applyBorder="1" applyAlignment="1">
      <alignment horizontal="center"/>
    </xf>
    <xf numFmtId="0" fontId="10" fillId="7" borderId="9" xfId="2" applyNumberFormat="1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33"/>
      <color rgb="FF92D050"/>
      <color rgb="FF99FF66"/>
      <color rgb="FF99FF33"/>
      <color rgb="FF00CC00"/>
      <color rgb="FF33CC33"/>
      <color rgb="FF66FF66"/>
      <color rgb="FF00FF00"/>
      <color rgb="FF0F06BA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J42" sqref="J42"/>
    </sheetView>
  </sheetViews>
  <sheetFormatPr defaultRowHeight="14.4"/>
  <sheetData>
    <row r="1" spans="1:66">
      <c r="A1" s="254"/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</row>
    <row r="2" spans="1:66">
      <c r="A2" s="254"/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</row>
    <row r="3" spans="1:66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  <c r="BF3" s="254"/>
      <c r="BG3" s="254"/>
      <c r="BH3" s="254"/>
      <c r="BI3" s="254"/>
      <c r="BJ3" s="254"/>
      <c r="BK3" s="254"/>
      <c r="BL3" s="254"/>
      <c r="BM3" s="254"/>
      <c r="BN3" s="254"/>
    </row>
    <row r="4" spans="1:66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</row>
    <row r="5" spans="1:66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  <c r="BL5" s="254"/>
      <c r="BM5" s="254"/>
      <c r="BN5" s="254"/>
    </row>
    <row r="6" spans="1:66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  <c r="BL6" s="254"/>
      <c r="BM6" s="254"/>
      <c r="BN6" s="254"/>
    </row>
    <row r="7" spans="1:66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AW7" s="254"/>
      <c r="AX7" s="254"/>
      <c r="AY7" s="254"/>
      <c r="AZ7" s="254"/>
      <c r="BA7" s="254"/>
      <c r="BB7" s="254"/>
      <c r="BC7" s="254"/>
      <c r="BD7" s="254"/>
      <c r="BE7" s="254"/>
      <c r="BF7" s="254"/>
      <c r="BG7" s="254"/>
      <c r="BH7" s="254"/>
      <c r="BI7" s="254"/>
      <c r="BJ7" s="254"/>
      <c r="BK7" s="254"/>
      <c r="BL7" s="254"/>
      <c r="BM7" s="254"/>
      <c r="BN7" s="254"/>
    </row>
    <row r="8" spans="1:66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</row>
    <row r="9" spans="1:66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  <c r="BN9" s="254"/>
    </row>
    <row r="10" spans="1:66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4"/>
      <c r="BE10" s="254"/>
      <c r="BF10" s="254"/>
      <c r="BG10" s="254"/>
      <c r="BH10" s="254"/>
      <c r="BI10" s="254"/>
      <c r="BJ10" s="254"/>
      <c r="BK10" s="254"/>
      <c r="BL10" s="254"/>
      <c r="BM10" s="254"/>
      <c r="BN10" s="254"/>
    </row>
    <row r="11" spans="1:66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  <c r="AU11" s="254"/>
      <c r="AV11" s="254"/>
      <c r="AW11" s="254"/>
      <c r="AX11" s="254"/>
      <c r="AY11" s="254"/>
      <c r="AZ11" s="254"/>
      <c r="BA11" s="254"/>
      <c r="BB11" s="254"/>
      <c r="BC11" s="254"/>
      <c r="BD11" s="254"/>
      <c r="BE11" s="254"/>
      <c r="BF11" s="254"/>
      <c r="BG11" s="254"/>
      <c r="BH11" s="254"/>
      <c r="BI11" s="254"/>
      <c r="BJ11" s="254"/>
      <c r="BK11" s="254"/>
      <c r="BL11" s="254"/>
      <c r="BM11" s="254"/>
      <c r="BN11" s="254"/>
    </row>
    <row r="12" spans="1:66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</row>
    <row r="13" spans="1:66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</row>
    <row r="14" spans="1:66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</row>
    <row r="15" spans="1:66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</row>
    <row r="16" spans="1:66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</row>
    <row r="17" spans="1:66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54"/>
      <c r="AY17" s="254"/>
      <c r="AZ17" s="254"/>
      <c r="BA17" s="254"/>
      <c r="BB17" s="254"/>
      <c r="BC17" s="254"/>
      <c r="BD17" s="254"/>
      <c r="BE17" s="254"/>
      <c r="BF17" s="254"/>
      <c r="BG17" s="254"/>
      <c r="BH17" s="254"/>
      <c r="BI17" s="254"/>
      <c r="BJ17" s="254"/>
      <c r="BK17" s="254"/>
      <c r="BL17" s="254"/>
      <c r="BM17" s="254"/>
      <c r="BN17" s="254"/>
    </row>
    <row r="18" spans="1:66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4"/>
      <c r="BB18" s="254"/>
      <c r="BC18" s="254"/>
      <c r="BD18" s="254"/>
      <c r="BE18" s="254"/>
      <c r="BF18" s="254"/>
      <c r="BG18" s="254"/>
      <c r="BH18" s="254"/>
      <c r="BI18" s="254"/>
      <c r="BJ18" s="254"/>
      <c r="BK18" s="254"/>
      <c r="BL18" s="254"/>
      <c r="BM18" s="254"/>
      <c r="BN18" s="254"/>
    </row>
    <row r="19" spans="1:66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  <c r="AU19" s="254"/>
      <c r="AV19" s="254"/>
      <c r="AW19" s="254"/>
      <c r="AX19" s="254"/>
      <c r="AY19" s="254"/>
      <c r="AZ19" s="254"/>
      <c r="BA19" s="254"/>
      <c r="BB19" s="254"/>
      <c r="BC19" s="254"/>
      <c r="BD19" s="254"/>
      <c r="BE19" s="254"/>
      <c r="BF19" s="254"/>
      <c r="BG19" s="254"/>
      <c r="BH19" s="254"/>
      <c r="BI19" s="254"/>
      <c r="BJ19" s="254"/>
      <c r="BK19" s="254"/>
      <c r="BL19" s="254"/>
      <c r="BM19" s="254"/>
      <c r="BN19" s="254"/>
    </row>
    <row r="20" spans="1:66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</row>
    <row r="21" spans="1:66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  <c r="AX21" s="254"/>
      <c r="AY21" s="254"/>
      <c r="AZ21" s="254"/>
      <c r="BA21" s="254"/>
      <c r="BB21" s="254"/>
      <c r="BC21" s="254"/>
      <c r="BD21" s="254"/>
      <c r="BE21" s="254"/>
      <c r="BF21" s="254"/>
      <c r="BG21" s="254"/>
      <c r="BH21" s="254"/>
      <c r="BI21" s="254"/>
      <c r="BJ21" s="254"/>
      <c r="BK21" s="254"/>
      <c r="BL21" s="254"/>
      <c r="BM21" s="254"/>
      <c r="BN21" s="254"/>
    </row>
    <row r="22" spans="1:66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254"/>
      <c r="AV22" s="254"/>
      <c r="AW22" s="254"/>
      <c r="AX22" s="254"/>
      <c r="AY22" s="254"/>
      <c r="AZ22" s="254"/>
      <c r="BA22" s="254"/>
      <c r="BB22" s="254"/>
      <c r="BC22" s="254"/>
      <c r="BD22" s="254"/>
      <c r="BE22" s="254"/>
      <c r="BF22" s="254"/>
      <c r="BG22" s="254"/>
      <c r="BH22" s="254"/>
      <c r="BI22" s="254"/>
      <c r="BJ22" s="254"/>
      <c r="BK22" s="254"/>
      <c r="BL22" s="254"/>
      <c r="BM22" s="254"/>
      <c r="BN22" s="254"/>
    </row>
    <row r="23" spans="1:66">
      <c r="A23" s="254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  <c r="AO23" s="254"/>
      <c r="AP23" s="254"/>
      <c r="AQ23" s="254"/>
      <c r="AR23" s="254"/>
      <c r="AS23" s="254"/>
      <c r="AT23" s="254"/>
      <c r="AU23" s="254"/>
      <c r="AV23" s="254"/>
      <c r="AW23" s="254"/>
      <c r="AX23" s="254"/>
      <c r="AY23" s="254"/>
      <c r="AZ23" s="254"/>
      <c r="BA23" s="254"/>
      <c r="BB23" s="254"/>
      <c r="BC23" s="254"/>
      <c r="BD23" s="254"/>
      <c r="BE23" s="254"/>
      <c r="BF23" s="254"/>
      <c r="BG23" s="254"/>
      <c r="BH23" s="254"/>
      <c r="BI23" s="254"/>
      <c r="BJ23" s="254"/>
      <c r="BK23" s="254"/>
      <c r="BL23" s="254"/>
      <c r="BM23" s="254"/>
      <c r="BN23" s="254"/>
    </row>
    <row r="24" spans="1:66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  <c r="AO24" s="254"/>
      <c r="AP24" s="254"/>
      <c r="AQ24" s="254"/>
      <c r="AR24" s="254"/>
      <c r="AS24" s="254"/>
      <c r="AT24" s="254"/>
      <c r="AU24" s="254"/>
      <c r="AV24" s="254"/>
      <c r="AW24" s="254"/>
      <c r="AX24" s="254"/>
      <c r="AY24" s="254"/>
      <c r="AZ24" s="254"/>
      <c r="BA24" s="254"/>
      <c r="BB24" s="254"/>
      <c r="BC24" s="254"/>
      <c r="BD24" s="254"/>
      <c r="BE24" s="254"/>
      <c r="BF24" s="254"/>
      <c r="BG24" s="254"/>
      <c r="BH24" s="254"/>
      <c r="BI24" s="254"/>
      <c r="BJ24" s="254"/>
      <c r="BK24" s="254"/>
      <c r="BL24" s="254"/>
      <c r="BM24" s="254"/>
      <c r="BN24" s="254"/>
    </row>
    <row r="25" spans="1:66">
      <c r="A25" s="254"/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  <c r="AU25" s="254"/>
      <c r="AV25" s="254"/>
      <c r="AW25" s="254"/>
      <c r="AX25" s="254"/>
      <c r="AY25" s="254"/>
      <c r="AZ25" s="254"/>
      <c r="BA25" s="254"/>
      <c r="BB25" s="254"/>
      <c r="BC25" s="254"/>
      <c r="BD25" s="254"/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</row>
    <row r="26" spans="1:66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  <c r="AO26" s="254"/>
      <c r="AP26" s="254"/>
      <c r="AQ26" s="254"/>
      <c r="AR26" s="254"/>
      <c r="AS26" s="254"/>
      <c r="AT26" s="254"/>
      <c r="AU26" s="254"/>
      <c r="AV26" s="254"/>
      <c r="AW26" s="254"/>
      <c r="AX26" s="254"/>
      <c r="AY26" s="254"/>
      <c r="AZ26" s="254"/>
      <c r="BA26" s="254"/>
      <c r="BB26" s="254"/>
      <c r="BC26" s="254"/>
      <c r="BD26" s="254"/>
      <c r="BE26" s="254"/>
      <c r="BF26" s="254"/>
      <c r="BG26" s="254"/>
      <c r="BH26" s="254"/>
      <c r="BI26" s="254"/>
      <c r="BJ26" s="254"/>
      <c r="BK26" s="254"/>
      <c r="BL26" s="254"/>
      <c r="BM26" s="254"/>
      <c r="BN26" s="254"/>
    </row>
    <row r="27" spans="1:66">
      <c r="A27" s="254"/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  <c r="AX27" s="254"/>
      <c r="AY27" s="254"/>
      <c r="AZ27" s="254"/>
      <c r="BA27" s="254"/>
      <c r="BB27" s="254"/>
      <c r="BC27" s="254"/>
      <c r="BD27" s="254"/>
      <c r="BE27" s="254"/>
      <c r="BF27" s="254"/>
      <c r="BG27" s="254"/>
      <c r="BH27" s="254"/>
      <c r="BI27" s="254"/>
      <c r="BJ27" s="254"/>
      <c r="BK27" s="254"/>
      <c r="BL27" s="254"/>
      <c r="BM27" s="254"/>
      <c r="BN27" s="254"/>
    </row>
    <row r="28" spans="1:66">
      <c r="A28" s="254"/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  <c r="AU28" s="254"/>
      <c r="AV28" s="254"/>
      <c r="AW28" s="254"/>
      <c r="AX28" s="254"/>
      <c r="AY28" s="254"/>
      <c r="AZ28" s="254"/>
      <c r="BA28" s="254"/>
      <c r="BB28" s="254"/>
      <c r="BC28" s="254"/>
      <c r="BD28" s="254"/>
      <c r="BE28" s="254"/>
      <c r="BF28" s="254"/>
      <c r="BG28" s="254"/>
      <c r="BH28" s="254"/>
      <c r="BI28" s="254"/>
      <c r="BJ28" s="254"/>
      <c r="BK28" s="254"/>
      <c r="BL28" s="254"/>
      <c r="BM28" s="254"/>
      <c r="BN28" s="254"/>
    </row>
    <row r="29" spans="1:66">
      <c r="A29" s="254"/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  <c r="AX29" s="254"/>
      <c r="AY29" s="254"/>
      <c r="AZ29" s="254"/>
      <c r="BA29" s="254"/>
      <c r="BB29" s="254"/>
      <c r="BC29" s="254"/>
      <c r="BD29" s="254"/>
      <c r="BE29" s="254"/>
      <c r="BF29" s="254"/>
      <c r="BG29" s="254"/>
      <c r="BH29" s="254"/>
      <c r="BI29" s="254"/>
      <c r="BJ29" s="254"/>
      <c r="BK29" s="254"/>
      <c r="BL29" s="254"/>
      <c r="BM29" s="254"/>
      <c r="BN29" s="254"/>
    </row>
    <row r="30" spans="1:66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</row>
    <row r="31" spans="1:66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  <c r="AU31" s="254"/>
      <c r="AV31" s="254"/>
      <c r="AW31" s="254"/>
      <c r="AX31" s="254"/>
      <c r="AY31" s="254"/>
      <c r="AZ31" s="254"/>
      <c r="BA31" s="254"/>
      <c r="BB31" s="254"/>
      <c r="BC31" s="254"/>
      <c r="BD31" s="254"/>
      <c r="BE31" s="254"/>
      <c r="BF31" s="254"/>
      <c r="BG31" s="254"/>
      <c r="BH31" s="254"/>
      <c r="BI31" s="254"/>
      <c r="BJ31" s="254"/>
      <c r="BK31" s="254"/>
      <c r="BL31" s="254"/>
      <c r="BM31" s="254"/>
      <c r="BN31" s="254"/>
    </row>
    <row r="32" spans="1:66">
      <c r="A32" s="254"/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254"/>
      <c r="BI32" s="254"/>
      <c r="BJ32" s="254"/>
      <c r="BK32" s="254"/>
      <c r="BL32" s="254"/>
      <c r="BM32" s="254"/>
      <c r="BN32" s="254"/>
    </row>
    <row r="33" spans="1:66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</row>
    <row r="34" spans="1:66">
      <c r="A34" s="254"/>
      <c r="B34" s="254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  <c r="BK34" s="254"/>
      <c r="BL34" s="254"/>
      <c r="BM34" s="254"/>
      <c r="BN34" s="254"/>
    </row>
    <row r="35" spans="1:66">
      <c r="A35" s="254"/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  <c r="BB35" s="254"/>
      <c r="BC35" s="254"/>
      <c r="BD35" s="254"/>
      <c r="BE35" s="254"/>
      <c r="BF35" s="254"/>
      <c r="BG35" s="254"/>
      <c r="BH35" s="254"/>
      <c r="BI35" s="254"/>
      <c r="BJ35" s="254"/>
      <c r="BK35" s="254"/>
      <c r="BL35" s="254"/>
      <c r="BM35" s="254"/>
      <c r="BN35" s="254"/>
    </row>
    <row r="36" spans="1:66">
      <c r="A36" s="254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254"/>
      <c r="BI36" s="254"/>
      <c r="BJ36" s="254"/>
      <c r="BK36" s="254"/>
      <c r="BL36" s="254"/>
      <c r="BM36" s="254"/>
      <c r="BN36" s="254"/>
    </row>
    <row r="37" spans="1:66">
      <c r="A37" s="254"/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</row>
    <row r="38" spans="1:66">
      <c r="A38" s="254"/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  <c r="AX38" s="254"/>
      <c r="AY38" s="254"/>
      <c r="AZ38" s="254"/>
      <c r="BA38" s="254"/>
      <c r="BB38" s="254"/>
      <c r="BC38" s="254"/>
      <c r="BD38" s="254"/>
      <c r="BE38" s="254"/>
      <c r="BF38" s="254"/>
      <c r="BG38" s="254"/>
      <c r="BH38" s="254"/>
      <c r="BI38" s="254"/>
      <c r="BJ38" s="254"/>
      <c r="BK38" s="254"/>
      <c r="BL38" s="254"/>
      <c r="BM38" s="254"/>
      <c r="BN38" s="254"/>
    </row>
    <row r="39" spans="1:66">
      <c r="A39" s="254"/>
      <c r="B39" s="254"/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  <c r="AU39" s="254"/>
      <c r="AV39" s="254"/>
      <c r="AW39" s="254"/>
      <c r="AX39" s="254"/>
      <c r="AY39" s="254"/>
      <c r="AZ39" s="254"/>
      <c r="BA39" s="254"/>
      <c r="BB39" s="254"/>
      <c r="BC39" s="254"/>
      <c r="BD39" s="254"/>
      <c r="BE39" s="254"/>
      <c r="BF39" s="254"/>
      <c r="BG39" s="254"/>
      <c r="BH39" s="254"/>
      <c r="BI39" s="254"/>
      <c r="BJ39" s="254"/>
      <c r="BK39" s="254"/>
      <c r="BL39" s="254"/>
      <c r="BM39" s="254"/>
      <c r="BN39" s="254"/>
    </row>
    <row r="40" spans="1:66">
      <c r="A40" s="254"/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  <c r="AU40" s="254"/>
      <c r="AV40" s="254"/>
      <c r="AW40" s="254"/>
      <c r="AX40" s="254"/>
      <c r="AY40" s="254"/>
      <c r="AZ40" s="254"/>
      <c r="BA40" s="254"/>
      <c r="BB40" s="254"/>
      <c r="BC40" s="254"/>
      <c r="BD40" s="254"/>
      <c r="BE40" s="254"/>
      <c r="BF40" s="254"/>
      <c r="BG40" s="254"/>
      <c r="BH40" s="254"/>
      <c r="BI40" s="254"/>
      <c r="BJ40" s="254"/>
      <c r="BK40" s="254"/>
      <c r="BL40" s="254"/>
      <c r="BM40" s="254"/>
      <c r="BN40" s="254"/>
    </row>
    <row r="41" spans="1:66">
      <c r="A41" s="254"/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254"/>
      <c r="BG41" s="254"/>
      <c r="BH41" s="254"/>
      <c r="BI41" s="254"/>
      <c r="BJ41" s="254"/>
      <c r="BK41" s="254"/>
      <c r="BL41" s="254"/>
      <c r="BM41" s="254"/>
      <c r="BN41" s="254"/>
    </row>
    <row r="42" spans="1:66">
      <c r="A42" s="254"/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4"/>
      <c r="AH42" s="254"/>
      <c r="AI42" s="254"/>
      <c r="AJ42" s="254"/>
      <c r="AK42" s="254"/>
      <c r="AL42" s="254"/>
      <c r="AM42" s="254"/>
      <c r="AN42" s="254"/>
      <c r="AO42" s="254"/>
      <c r="AP42" s="254"/>
      <c r="AQ42" s="254"/>
      <c r="AR42" s="254"/>
      <c r="AS42" s="254"/>
      <c r="AT42" s="254"/>
      <c r="AU42" s="254"/>
      <c r="AV42" s="254"/>
      <c r="AW42" s="254"/>
      <c r="AX42" s="254"/>
      <c r="AY42" s="254"/>
      <c r="AZ42" s="254"/>
      <c r="BA42" s="254"/>
      <c r="BB42" s="254"/>
      <c r="BC42" s="254"/>
      <c r="BD42" s="254"/>
      <c r="BE42" s="254"/>
      <c r="BF42" s="254"/>
      <c r="BG42" s="254"/>
      <c r="BH42" s="254"/>
      <c r="BI42" s="254"/>
      <c r="BJ42" s="254"/>
      <c r="BK42" s="254"/>
      <c r="BL42" s="254"/>
      <c r="BM42" s="254"/>
      <c r="BN42" s="254"/>
    </row>
    <row r="43" spans="1:66">
      <c r="A43" s="254"/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</row>
    <row r="44" spans="1:66">
      <c r="A44" s="254"/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54"/>
      <c r="AT44" s="254"/>
      <c r="AU44" s="254"/>
      <c r="AV44" s="254"/>
      <c r="AW44" s="254"/>
      <c r="AX44" s="254"/>
      <c r="AY44" s="254"/>
      <c r="AZ44" s="254"/>
      <c r="BA44" s="254"/>
      <c r="BB44" s="254"/>
      <c r="BC44" s="254"/>
      <c r="BD44" s="254"/>
      <c r="BE44" s="254"/>
      <c r="BF44" s="254"/>
      <c r="BG44" s="254"/>
      <c r="BH44" s="254"/>
      <c r="BI44" s="254"/>
      <c r="BJ44" s="254"/>
      <c r="BK44" s="254"/>
      <c r="BL44" s="254"/>
      <c r="BM44" s="254"/>
      <c r="BN44" s="254"/>
    </row>
    <row r="45" spans="1:66">
      <c r="A45" s="254"/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  <c r="AO45" s="254"/>
      <c r="AP45" s="254"/>
      <c r="AQ45" s="254"/>
      <c r="AR45" s="254"/>
      <c r="AS45" s="254"/>
      <c r="AT45" s="254"/>
      <c r="AU45" s="254"/>
      <c r="AV45" s="254"/>
      <c r="AW45" s="254"/>
      <c r="AX45" s="254"/>
      <c r="AY45" s="254"/>
      <c r="AZ45" s="254"/>
      <c r="BA45" s="254"/>
      <c r="BB45" s="254"/>
      <c r="BC45" s="254"/>
      <c r="BD45" s="254"/>
      <c r="BE45" s="254"/>
      <c r="BF45" s="254"/>
      <c r="BG45" s="254"/>
      <c r="BH45" s="254"/>
      <c r="BI45" s="254"/>
      <c r="BJ45" s="254"/>
      <c r="BK45" s="254"/>
      <c r="BL45" s="254"/>
      <c r="BM45" s="254"/>
      <c r="BN45" s="254"/>
    </row>
    <row r="46" spans="1:66">
      <c r="A46" s="254"/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4"/>
      <c r="AL46" s="254"/>
      <c r="AM46" s="254"/>
      <c r="AN46" s="254"/>
      <c r="AO46" s="254"/>
      <c r="AP46" s="254"/>
      <c r="AQ46" s="254"/>
      <c r="AR46" s="254"/>
      <c r="AS46" s="254"/>
      <c r="AT46" s="254"/>
      <c r="AU46" s="254"/>
      <c r="AV46" s="254"/>
      <c r="AW46" s="254"/>
      <c r="AX46" s="254"/>
      <c r="AY46" s="254"/>
      <c r="AZ46" s="254"/>
      <c r="BA46" s="254"/>
      <c r="BB46" s="254"/>
      <c r="BC46" s="254"/>
      <c r="BD46" s="254"/>
      <c r="BE46" s="254"/>
      <c r="BF46" s="254"/>
      <c r="BG46" s="254"/>
      <c r="BH46" s="254"/>
      <c r="BI46" s="254"/>
      <c r="BJ46" s="254"/>
      <c r="BK46" s="254"/>
      <c r="BL46" s="254"/>
      <c r="BM46" s="254"/>
      <c r="BN46" s="254"/>
    </row>
    <row r="47" spans="1:66">
      <c r="A47" s="254"/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  <c r="AM47" s="254"/>
      <c r="AN47" s="254"/>
      <c r="AO47" s="254"/>
      <c r="AP47" s="254"/>
      <c r="AQ47" s="254"/>
      <c r="AR47" s="254"/>
      <c r="AS47" s="254"/>
      <c r="AT47" s="254"/>
      <c r="AU47" s="254"/>
      <c r="AV47" s="254"/>
      <c r="AW47" s="254"/>
      <c r="AX47" s="254"/>
      <c r="AY47" s="254"/>
      <c r="AZ47" s="254"/>
      <c r="BA47" s="254"/>
      <c r="BB47" s="254"/>
      <c r="BC47" s="254"/>
      <c r="BD47" s="254"/>
      <c r="BE47" s="254"/>
      <c r="BF47" s="254"/>
      <c r="BG47" s="254"/>
      <c r="BH47" s="254"/>
      <c r="BI47" s="254"/>
      <c r="BJ47" s="254"/>
      <c r="BK47" s="254"/>
      <c r="BL47" s="254"/>
      <c r="BM47" s="254"/>
      <c r="BN47" s="254"/>
    </row>
    <row r="48" spans="1:66">
      <c r="A48" s="254"/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  <c r="AM48" s="254"/>
      <c r="AN48" s="254"/>
      <c r="AO48" s="254"/>
      <c r="AP48" s="254"/>
      <c r="AQ48" s="254"/>
      <c r="AR48" s="254"/>
      <c r="AS48" s="254"/>
      <c r="AT48" s="254"/>
      <c r="AU48" s="254"/>
      <c r="AV48" s="254"/>
      <c r="AW48" s="254"/>
      <c r="AX48" s="254"/>
      <c r="AY48" s="254"/>
      <c r="AZ48" s="254"/>
      <c r="BA48" s="254"/>
      <c r="BB48" s="254"/>
      <c r="BC48" s="254"/>
      <c r="BD48" s="254"/>
      <c r="BE48" s="254"/>
      <c r="BF48" s="254"/>
      <c r="BG48" s="254"/>
      <c r="BH48" s="254"/>
      <c r="BI48" s="254"/>
      <c r="BJ48" s="254"/>
      <c r="BK48" s="254"/>
      <c r="BL48" s="254"/>
      <c r="BM48" s="254"/>
      <c r="BN48" s="254"/>
    </row>
    <row r="49" spans="1:66">
      <c r="A49" s="254"/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  <c r="AP49" s="254"/>
      <c r="AQ49" s="254"/>
      <c r="AR49" s="254"/>
      <c r="AS49" s="254"/>
      <c r="AT49" s="254"/>
      <c r="AU49" s="254"/>
      <c r="AV49" s="254"/>
      <c r="AW49" s="254"/>
      <c r="AX49" s="254"/>
      <c r="AY49" s="254"/>
      <c r="AZ49" s="254"/>
      <c r="BA49" s="254"/>
      <c r="BB49" s="254"/>
      <c r="BC49" s="254"/>
      <c r="BD49" s="254"/>
      <c r="BE49" s="254"/>
      <c r="BF49" s="254"/>
      <c r="BG49" s="254"/>
      <c r="BH49" s="254"/>
      <c r="BI49" s="254"/>
      <c r="BJ49" s="254"/>
      <c r="BK49" s="254"/>
      <c r="BL49" s="254"/>
      <c r="BM49" s="254"/>
      <c r="BN49" s="254"/>
    </row>
    <row r="50" spans="1:66">
      <c r="A50" s="254"/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54"/>
      <c r="BB50" s="254"/>
      <c r="BC50" s="254"/>
      <c r="BD50" s="254"/>
      <c r="BE50" s="254"/>
      <c r="BF50" s="254"/>
      <c r="BG50" s="254"/>
      <c r="BH50" s="254"/>
      <c r="BI50" s="254"/>
      <c r="BJ50" s="254"/>
      <c r="BK50" s="254"/>
      <c r="BL50" s="254"/>
      <c r="BM50" s="254"/>
      <c r="BN50" s="254"/>
    </row>
    <row r="51" spans="1:66">
      <c r="A51" s="254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</row>
    <row r="52" spans="1:66">
      <c r="A52" s="254"/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</row>
    <row r="53" spans="1:66">
      <c r="A53" s="254"/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  <c r="AP53" s="254"/>
      <c r="AQ53" s="254"/>
      <c r="AR53" s="254"/>
      <c r="AS53" s="254"/>
      <c r="AT53" s="254"/>
      <c r="AU53" s="254"/>
      <c r="AV53" s="254"/>
      <c r="AW53" s="254"/>
      <c r="AX53" s="254"/>
      <c r="AY53" s="254"/>
      <c r="AZ53" s="254"/>
      <c r="BA53" s="254"/>
      <c r="BB53" s="254"/>
      <c r="BC53" s="254"/>
      <c r="BD53" s="254"/>
      <c r="BE53" s="254"/>
      <c r="BF53" s="254"/>
      <c r="BG53" s="254"/>
      <c r="BH53" s="254"/>
      <c r="BI53" s="254"/>
      <c r="BJ53" s="254"/>
      <c r="BK53" s="254"/>
      <c r="BL53" s="254"/>
      <c r="BM53" s="254"/>
      <c r="BN53" s="254"/>
    </row>
    <row r="54" spans="1:66">
      <c r="A54" s="254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</row>
    <row r="55" spans="1:66">
      <c r="A55" s="254"/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  <c r="AM55" s="254"/>
      <c r="AN55" s="254"/>
      <c r="AO55" s="254"/>
      <c r="AP55" s="254"/>
      <c r="AQ55" s="254"/>
      <c r="AR55" s="254"/>
      <c r="AS55" s="254"/>
      <c r="AT55" s="254"/>
      <c r="AU55" s="254"/>
      <c r="AV55" s="254"/>
      <c r="AW55" s="254"/>
      <c r="AX55" s="254"/>
      <c r="AY55" s="254"/>
      <c r="AZ55" s="254"/>
      <c r="BA55" s="254"/>
      <c r="BB55" s="254"/>
      <c r="BC55" s="254"/>
      <c r="BD55" s="254"/>
      <c r="BE55" s="254"/>
      <c r="BF55" s="254"/>
      <c r="BG55" s="254"/>
      <c r="BH55" s="254"/>
      <c r="BI55" s="254"/>
      <c r="BJ55" s="254"/>
      <c r="BK55" s="254"/>
      <c r="BL55" s="254"/>
      <c r="BM55" s="254"/>
      <c r="BN55" s="254"/>
    </row>
    <row r="56" spans="1:66">
      <c r="A56" s="254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54"/>
      <c r="BB56" s="254"/>
      <c r="BC56" s="254"/>
      <c r="BD56" s="254"/>
      <c r="BE56" s="254"/>
      <c r="BF56" s="254"/>
      <c r="BG56" s="254"/>
      <c r="BH56" s="254"/>
      <c r="BI56" s="254"/>
      <c r="BJ56" s="254"/>
      <c r="BK56" s="254"/>
      <c r="BL56" s="254"/>
      <c r="BM56" s="254"/>
      <c r="BN56" s="254"/>
    </row>
    <row r="57" spans="1:66">
      <c r="A57" s="254"/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</row>
    <row r="58" spans="1:66">
      <c r="A58" s="254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54"/>
      <c r="BB58" s="254"/>
      <c r="BC58" s="254"/>
      <c r="BD58" s="254"/>
      <c r="BE58" s="254"/>
      <c r="BF58" s="254"/>
      <c r="BG58" s="254"/>
      <c r="BH58" s="254"/>
      <c r="BI58" s="254"/>
      <c r="BJ58" s="254"/>
      <c r="BK58" s="254"/>
      <c r="BL58" s="254"/>
      <c r="BM58" s="254"/>
      <c r="BN58" s="254"/>
    </row>
    <row r="59" spans="1:66">
      <c r="A59" s="254"/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54"/>
      <c r="BB59" s="254"/>
      <c r="BC59" s="254"/>
      <c r="BD59" s="254"/>
      <c r="BE59" s="254"/>
      <c r="BF59" s="254"/>
      <c r="BG59" s="254"/>
      <c r="BH59" s="254"/>
      <c r="BI59" s="254"/>
      <c r="BJ59" s="254"/>
      <c r="BK59" s="254"/>
      <c r="BL59" s="254"/>
      <c r="BM59" s="254"/>
      <c r="BN59" s="254"/>
    </row>
    <row r="60" spans="1:66">
      <c r="A60" s="254"/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54"/>
      <c r="BB60" s="254"/>
      <c r="BC60" s="254"/>
      <c r="BD60" s="254"/>
      <c r="BE60" s="254"/>
      <c r="BF60" s="254"/>
      <c r="BG60" s="254"/>
      <c r="BH60" s="254"/>
      <c r="BI60" s="254"/>
      <c r="BJ60" s="254"/>
      <c r="BK60" s="254"/>
      <c r="BL60" s="254"/>
      <c r="BM60" s="254"/>
      <c r="BN60" s="254"/>
    </row>
    <row r="61" spans="1:66">
      <c r="A61" s="254"/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4"/>
      <c r="BB61" s="254"/>
      <c r="BC61" s="254"/>
      <c r="BD61" s="254"/>
      <c r="BE61" s="254"/>
      <c r="BF61" s="254"/>
      <c r="BG61" s="254"/>
      <c r="BH61" s="254"/>
      <c r="BI61" s="254"/>
      <c r="BJ61" s="254"/>
      <c r="BK61" s="254"/>
      <c r="BL61" s="254"/>
      <c r="BM61" s="254"/>
      <c r="BN61" s="254"/>
    </row>
    <row r="62" spans="1:66">
      <c r="A62" s="254"/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4"/>
      <c r="BL62" s="254"/>
      <c r="BM62" s="254"/>
      <c r="BN62" s="254"/>
    </row>
    <row r="63" spans="1:66">
      <c r="A63" s="254"/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4"/>
      <c r="BA63" s="254"/>
      <c r="BB63" s="254"/>
      <c r="BC63" s="254"/>
      <c r="BD63" s="254"/>
      <c r="BE63" s="254"/>
      <c r="BF63" s="254"/>
      <c r="BG63" s="254"/>
      <c r="BH63" s="254"/>
      <c r="BI63" s="254"/>
      <c r="BJ63" s="254"/>
      <c r="BK63" s="254"/>
      <c r="BL63" s="254"/>
      <c r="BM63" s="254"/>
      <c r="BN63" s="254"/>
    </row>
    <row r="64" spans="1:66">
      <c r="A64" s="254"/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4"/>
      <c r="BA64" s="254"/>
      <c r="BB64" s="254"/>
      <c r="BC64" s="254"/>
      <c r="BD64" s="254"/>
      <c r="BE64" s="254"/>
      <c r="BF64" s="254"/>
      <c r="BG64" s="254"/>
      <c r="BH64" s="254"/>
      <c r="BI64" s="254"/>
      <c r="BJ64" s="254"/>
      <c r="BK64" s="254"/>
      <c r="BL64" s="254"/>
      <c r="BM64" s="254"/>
      <c r="BN64" s="254"/>
    </row>
    <row r="65" spans="1:66">
      <c r="A65" s="254"/>
      <c r="B65" s="254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4"/>
      <c r="BA65" s="254"/>
      <c r="BB65" s="254"/>
      <c r="BC65" s="254"/>
      <c r="BD65" s="254"/>
      <c r="BE65" s="254"/>
      <c r="BF65" s="254"/>
      <c r="BG65" s="254"/>
      <c r="BH65" s="254"/>
      <c r="BI65" s="254"/>
      <c r="BJ65" s="254"/>
      <c r="BK65" s="254"/>
      <c r="BL65" s="254"/>
      <c r="BM65" s="254"/>
      <c r="BN65" s="254"/>
    </row>
    <row r="66" spans="1:66">
      <c r="A66" s="254"/>
      <c r="B66" s="254"/>
      <c r="C66" s="254"/>
      <c r="D66" s="254"/>
      <c r="E66" s="254"/>
      <c r="F66" s="254"/>
      <c r="G66" s="25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4"/>
      <c r="BA66" s="254"/>
      <c r="BB66" s="254"/>
      <c r="BC66" s="254"/>
      <c r="BD66" s="254"/>
      <c r="BE66" s="254"/>
      <c r="BF66" s="254"/>
      <c r="BG66" s="254"/>
      <c r="BH66" s="254"/>
      <c r="BI66" s="254"/>
      <c r="BJ66" s="254"/>
      <c r="BK66" s="254"/>
      <c r="BL66" s="254"/>
      <c r="BM66" s="254"/>
      <c r="BN66" s="254"/>
    </row>
    <row r="67" spans="1:66">
      <c r="A67" s="254"/>
      <c r="B67" s="254"/>
      <c r="C67" s="254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4"/>
      <c r="BA67" s="254"/>
      <c r="BB67" s="254"/>
      <c r="BC67" s="254"/>
      <c r="BD67" s="254"/>
      <c r="BE67" s="254"/>
      <c r="BF67" s="254"/>
      <c r="BG67" s="254"/>
      <c r="BH67" s="254"/>
      <c r="BI67" s="254"/>
      <c r="BJ67" s="254"/>
      <c r="BK67" s="254"/>
      <c r="BL67" s="254"/>
      <c r="BM67" s="254"/>
      <c r="BN67" s="254"/>
    </row>
    <row r="68" spans="1:66">
      <c r="A68" s="254"/>
      <c r="B68" s="254"/>
      <c r="C68" s="254"/>
      <c r="D68" s="254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4"/>
      <c r="BA68" s="254"/>
      <c r="BB68" s="254"/>
      <c r="BC68" s="254"/>
      <c r="BD68" s="254"/>
      <c r="BE68" s="254"/>
      <c r="BF68" s="254"/>
      <c r="BG68" s="254"/>
      <c r="BH68" s="254"/>
      <c r="BI68" s="254"/>
      <c r="BJ68" s="254"/>
      <c r="BK68" s="254"/>
      <c r="BL68" s="254"/>
      <c r="BM68" s="254"/>
      <c r="BN68" s="254"/>
    </row>
    <row r="69" spans="1:66">
      <c r="A69" s="254"/>
      <c r="B69" s="254"/>
      <c r="C69" s="254"/>
      <c r="D69" s="254"/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254"/>
      <c r="AW69" s="254"/>
      <c r="AX69" s="254"/>
      <c r="AY69" s="254"/>
      <c r="AZ69" s="254"/>
      <c r="BA69" s="254"/>
      <c r="BB69" s="254"/>
      <c r="BC69" s="254"/>
      <c r="BD69" s="254"/>
      <c r="BE69" s="254"/>
      <c r="BF69" s="254"/>
      <c r="BG69" s="254"/>
      <c r="BH69" s="254"/>
      <c r="BI69" s="254"/>
      <c r="BJ69" s="254"/>
      <c r="BK69" s="254"/>
      <c r="BL69" s="254"/>
      <c r="BM69" s="254"/>
      <c r="BN69" s="254"/>
    </row>
    <row r="70" spans="1:66">
      <c r="A70" s="254"/>
      <c r="B70" s="254"/>
      <c r="C70" s="254"/>
      <c r="D70" s="254"/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</row>
    <row r="71" spans="1:66">
      <c r="A71" s="254"/>
      <c r="B71" s="254"/>
      <c r="C71" s="254"/>
      <c r="D71" s="254"/>
      <c r="E71" s="254"/>
      <c r="F71" s="254"/>
      <c r="G71" s="25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4"/>
      <c r="BA71" s="254"/>
      <c r="BB71" s="254"/>
      <c r="BC71" s="254"/>
      <c r="BD71" s="254"/>
      <c r="BE71" s="254"/>
      <c r="BF71" s="254"/>
      <c r="BG71" s="254"/>
      <c r="BH71" s="254"/>
      <c r="BI71" s="254"/>
      <c r="BJ71" s="254"/>
      <c r="BK71" s="254"/>
      <c r="BL71" s="254"/>
      <c r="BM71" s="254"/>
      <c r="BN71" s="254"/>
    </row>
    <row r="72" spans="1:66">
      <c r="A72" s="254"/>
      <c r="B72" s="254"/>
      <c r="C72" s="254"/>
      <c r="D72" s="254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254"/>
      <c r="AW72" s="254"/>
      <c r="AX72" s="254"/>
      <c r="AY72" s="254"/>
      <c r="AZ72" s="254"/>
      <c r="BA72" s="254"/>
      <c r="BB72" s="254"/>
      <c r="BC72" s="254"/>
      <c r="BD72" s="254"/>
      <c r="BE72" s="254"/>
      <c r="BF72" s="254"/>
      <c r="BG72" s="254"/>
      <c r="BH72" s="254"/>
      <c r="BI72" s="254"/>
      <c r="BJ72" s="254"/>
      <c r="BK72" s="254"/>
      <c r="BL72" s="254"/>
      <c r="BM72" s="254"/>
      <c r="BN72" s="254"/>
    </row>
    <row r="73" spans="1:66">
      <c r="A73" s="254"/>
      <c r="B73" s="254"/>
      <c r="C73" s="254"/>
      <c r="D73" s="254"/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4"/>
      <c r="BA73" s="254"/>
      <c r="BB73" s="254"/>
      <c r="BC73" s="254"/>
      <c r="BD73" s="254"/>
      <c r="BE73" s="254"/>
      <c r="BF73" s="254"/>
      <c r="BG73" s="254"/>
      <c r="BH73" s="254"/>
      <c r="BI73" s="254"/>
      <c r="BJ73" s="254"/>
      <c r="BK73" s="254"/>
      <c r="BL73" s="254"/>
      <c r="BM73" s="254"/>
      <c r="BN73" s="254"/>
    </row>
    <row r="74" spans="1:66">
      <c r="A74" s="254"/>
      <c r="B74" s="254"/>
      <c r="C74" s="254"/>
      <c r="D74" s="254"/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4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254"/>
      <c r="AW74" s="254"/>
      <c r="AX74" s="254"/>
      <c r="AY74" s="254"/>
      <c r="AZ74" s="254"/>
      <c r="BA74" s="254"/>
      <c r="BB74" s="254"/>
      <c r="BC74" s="254"/>
      <c r="BD74" s="254"/>
      <c r="BE74" s="254"/>
      <c r="BF74" s="254"/>
      <c r="BG74" s="254"/>
      <c r="BH74" s="254"/>
      <c r="BI74" s="254"/>
      <c r="BJ74" s="254"/>
      <c r="BK74" s="254"/>
      <c r="BL74" s="254"/>
      <c r="BM74" s="254"/>
      <c r="BN74" s="254"/>
    </row>
    <row r="75" spans="1:66">
      <c r="A75" s="254"/>
      <c r="B75" s="254"/>
      <c r="C75" s="254"/>
      <c r="D75" s="254"/>
      <c r="E75" s="254"/>
      <c r="F75" s="254"/>
      <c r="G75" s="25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4"/>
      <c r="BA75" s="254"/>
      <c r="BB75" s="254"/>
      <c r="BC75" s="254"/>
      <c r="BD75" s="254"/>
      <c r="BE75" s="254"/>
      <c r="BF75" s="254"/>
      <c r="BG75" s="254"/>
      <c r="BH75" s="254"/>
      <c r="BI75" s="254"/>
      <c r="BJ75" s="254"/>
      <c r="BK75" s="254"/>
      <c r="BL75" s="254"/>
      <c r="BM75" s="254"/>
      <c r="BN75" s="254"/>
    </row>
    <row r="76" spans="1:66">
      <c r="A76" s="254"/>
      <c r="B76" s="254"/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4"/>
      <c r="BA76" s="254"/>
      <c r="BB76" s="254"/>
      <c r="BC76" s="254"/>
      <c r="BD76" s="254"/>
      <c r="BE76" s="254"/>
      <c r="BF76" s="254"/>
      <c r="BG76" s="254"/>
      <c r="BH76" s="254"/>
      <c r="BI76" s="254"/>
      <c r="BJ76" s="254"/>
      <c r="BK76" s="254"/>
      <c r="BL76" s="254"/>
      <c r="BM76" s="254"/>
      <c r="BN76" s="254"/>
    </row>
    <row r="77" spans="1:66">
      <c r="A77" s="254"/>
      <c r="B77" s="254"/>
      <c r="C77" s="254"/>
      <c r="D77" s="254"/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4"/>
      <c r="BA77" s="254"/>
      <c r="BB77" s="254"/>
      <c r="BC77" s="254"/>
      <c r="BD77" s="254"/>
      <c r="BE77" s="254"/>
      <c r="BF77" s="254"/>
      <c r="BG77" s="254"/>
      <c r="BH77" s="254"/>
      <c r="BI77" s="254"/>
      <c r="BJ77" s="254"/>
      <c r="BK77" s="254"/>
      <c r="BL77" s="254"/>
      <c r="BM77" s="254"/>
      <c r="BN77" s="254"/>
    </row>
    <row r="78" spans="1:66">
      <c r="A78" s="254"/>
      <c r="B78" s="254"/>
      <c r="C78" s="254"/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4"/>
      <c r="BA78" s="254"/>
      <c r="BB78" s="254"/>
      <c r="BC78" s="254"/>
      <c r="BD78" s="254"/>
      <c r="BE78" s="254"/>
      <c r="BF78" s="254"/>
      <c r="BG78" s="254"/>
      <c r="BH78" s="254"/>
      <c r="BI78" s="254"/>
      <c r="BJ78" s="254"/>
      <c r="BK78" s="254"/>
      <c r="BL78" s="254"/>
      <c r="BM78" s="254"/>
      <c r="BN78" s="254"/>
    </row>
    <row r="79" spans="1:66">
      <c r="A79" s="254"/>
      <c r="B79" s="254"/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</row>
    <row r="80" spans="1:66">
      <c r="A80" s="254"/>
      <c r="B80" s="254"/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4"/>
      <c r="BA80" s="254"/>
      <c r="BB80" s="254"/>
      <c r="BC80" s="254"/>
      <c r="BD80" s="254"/>
      <c r="BE80" s="254"/>
      <c r="BF80" s="254"/>
      <c r="BG80" s="254"/>
      <c r="BH80" s="254"/>
      <c r="BI80" s="254"/>
      <c r="BJ80" s="254"/>
      <c r="BK80" s="254"/>
      <c r="BL80" s="254"/>
      <c r="BM80" s="254"/>
      <c r="BN80" s="254"/>
    </row>
    <row r="81" spans="1:66">
      <c r="A81" s="254"/>
      <c r="B81" s="254"/>
      <c r="C81" s="254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4"/>
      <c r="BA81" s="254"/>
      <c r="BB81" s="254"/>
      <c r="BC81" s="254"/>
      <c r="BD81" s="254"/>
      <c r="BE81" s="254"/>
      <c r="BF81" s="254"/>
      <c r="BG81" s="254"/>
      <c r="BH81" s="254"/>
      <c r="BI81" s="254"/>
      <c r="BJ81" s="254"/>
      <c r="BK81" s="254"/>
      <c r="BL81" s="254"/>
      <c r="BM81" s="254"/>
      <c r="BN81" s="254"/>
    </row>
    <row r="82" spans="1:66">
      <c r="A82" s="254"/>
      <c r="B82" s="254"/>
      <c r="C82" s="254"/>
      <c r="D82" s="254"/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4"/>
      <c r="BA82" s="254"/>
      <c r="BB82" s="254"/>
      <c r="BC82" s="254"/>
      <c r="BD82" s="254"/>
      <c r="BE82" s="254"/>
      <c r="BF82" s="254"/>
      <c r="BG82" s="254"/>
      <c r="BH82" s="254"/>
      <c r="BI82" s="254"/>
      <c r="BJ82" s="254"/>
      <c r="BK82" s="254"/>
      <c r="BL82" s="254"/>
      <c r="BM82" s="254"/>
      <c r="BN82" s="254"/>
    </row>
    <row r="83" spans="1:66">
      <c r="A83" s="254"/>
      <c r="B83" s="254"/>
      <c r="C83" s="254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254"/>
      <c r="AW83" s="254"/>
      <c r="AX83" s="254"/>
      <c r="AY83" s="254"/>
      <c r="AZ83" s="254"/>
      <c r="BA83" s="254"/>
      <c r="BB83" s="254"/>
      <c r="BC83" s="254"/>
      <c r="BD83" s="254"/>
      <c r="BE83" s="254"/>
      <c r="BF83" s="254"/>
      <c r="BG83" s="254"/>
      <c r="BH83" s="254"/>
      <c r="BI83" s="254"/>
      <c r="BJ83" s="254"/>
      <c r="BK83" s="254"/>
      <c r="BL83" s="254"/>
      <c r="BM83" s="254"/>
      <c r="BN83" s="254"/>
    </row>
    <row r="84" spans="1:66">
      <c r="A84" s="254"/>
      <c r="B84" s="254"/>
      <c r="C84" s="254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254"/>
      <c r="AW84" s="254"/>
      <c r="AX84" s="254"/>
      <c r="AY84" s="254"/>
      <c r="AZ84" s="254"/>
      <c r="BA84" s="254"/>
      <c r="BB84" s="254"/>
      <c r="BC84" s="254"/>
      <c r="BD84" s="254"/>
      <c r="BE84" s="254"/>
      <c r="BF84" s="254"/>
      <c r="BG84" s="254"/>
      <c r="BH84" s="254"/>
      <c r="BI84" s="254"/>
      <c r="BJ84" s="254"/>
      <c r="BK84" s="254"/>
      <c r="BL84" s="254"/>
      <c r="BM84" s="254"/>
      <c r="BN84" s="254"/>
    </row>
    <row r="85" spans="1:66">
      <c r="A85" s="254"/>
      <c r="B85" s="254"/>
      <c r="C85" s="254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254"/>
      <c r="AW85" s="254"/>
      <c r="AX85" s="254"/>
      <c r="AY85" s="254"/>
      <c r="AZ85" s="254"/>
      <c r="BA85" s="254"/>
      <c r="BB85" s="254"/>
      <c r="BC85" s="254"/>
      <c r="BD85" s="254"/>
      <c r="BE85" s="254"/>
      <c r="BF85" s="254"/>
      <c r="BG85" s="254"/>
      <c r="BH85" s="254"/>
      <c r="BI85" s="254"/>
      <c r="BJ85" s="254"/>
      <c r="BK85" s="254"/>
      <c r="BL85" s="254"/>
      <c r="BM85" s="254"/>
      <c r="BN85" s="254"/>
    </row>
    <row r="86" spans="1:66">
      <c r="A86" s="254"/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4"/>
      <c r="BA86" s="254"/>
      <c r="BB86" s="254"/>
      <c r="BC86" s="254"/>
      <c r="BD86" s="254"/>
      <c r="BE86" s="254"/>
      <c r="BF86" s="254"/>
      <c r="BG86" s="254"/>
      <c r="BH86" s="254"/>
      <c r="BI86" s="254"/>
      <c r="BJ86" s="254"/>
      <c r="BK86" s="254"/>
      <c r="BL86" s="254"/>
      <c r="BM86" s="254"/>
      <c r="BN86" s="254"/>
    </row>
    <row r="87" spans="1:66">
      <c r="A87" s="254"/>
      <c r="B87" s="254"/>
      <c r="C87" s="254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4"/>
      <c r="BA87" s="254"/>
      <c r="BB87" s="254"/>
      <c r="BC87" s="254"/>
      <c r="BD87" s="254"/>
      <c r="BE87" s="254"/>
      <c r="BF87" s="254"/>
      <c r="BG87" s="254"/>
      <c r="BH87" s="254"/>
      <c r="BI87" s="254"/>
      <c r="BJ87" s="254"/>
      <c r="BK87" s="254"/>
      <c r="BL87" s="254"/>
      <c r="BM87" s="254"/>
      <c r="BN87" s="254"/>
    </row>
    <row r="88" spans="1:66">
      <c r="A88" s="254"/>
      <c r="B88" s="254"/>
      <c r="C88" s="254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4"/>
      <c r="BA88" s="254"/>
      <c r="BB88" s="254"/>
      <c r="BC88" s="254"/>
      <c r="BD88" s="254"/>
      <c r="BE88" s="254"/>
      <c r="BF88" s="254"/>
      <c r="BG88" s="254"/>
      <c r="BH88" s="254"/>
      <c r="BI88" s="254"/>
      <c r="BJ88" s="254"/>
      <c r="BK88" s="254"/>
      <c r="BL88" s="254"/>
      <c r="BM88" s="254"/>
      <c r="BN88" s="254"/>
    </row>
    <row r="89" spans="1:66">
      <c r="A89" s="254"/>
      <c r="B89" s="254"/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4"/>
      <c r="BA89" s="254"/>
      <c r="BB89" s="254"/>
      <c r="BC89" s="254"/>
      <c r="BD89" s="254"/>
      <c r="BE89" s="254"/>
      <c r="BF89" s="254"/>
      <c r="BG89" s="254"/>
      <c r="BH89" s="254"/>
      <c r="BI89" s="254"/>
      <c r="BJ89" s="254"/>
      <c r="BK89" s="254"/>
      <c r="BL89" s="254"/>
      <c r="BM89" s="254"/>
      <c r="BN89" s="254"/>
    </row>
    <row r="90" spans="1:66">
      <c r="A90" s="254"/>
      <c r="B90" s="254"/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4"/>
      <c r="BA90" s="254"/>
      <c r="BB90" s="254"/>
      <c r="BC90" s="254"/>
      <c r="BD90" s="254"/>
      <c r="BE90" s="254"/>
      <c r="BF90" s="254"/>
      <c r="BG90" s="254"/>
      <c r="BH90" s="254"/>
      <c r="BI90" s="254"/>
      <c r="BJ90" s="254"/>
      <c r="BK90" s="254"/>
      <c r="BL90" s="254"/>
      <c r="BM90" s="254"/>
      <c r="BN90" s="254"/>
    </row>
    <row r="91" spans="1:66">
      <c r="A91" s="254"/>
      <c r="B91" s="254"/>
      <c r="C91" s="254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4"/>
      <c r="BA91" s="254"/>
      <c r="BB91" s="254"/>
      <c r="BC91" s="254"/>
      <c r="BD91" s="254"/>
      <c r="BE91" s="254"/>
      <c r="BF91" s="254"/>
      <c r="BG91" s="254"/>
      <c r="BH91" s="254"/>
      <c r="BI91" s="254"/>
      <c r="BJ91" s="254"/>
      <c r="BK91" s="254"/>
      <c r="BL91" s="254"/>
      <c r="BM91" s="254"/>
      <c r="BN91" s="254"/>
    </row>
    <row r="92" spans="1:66">
      <c r="A92" s="254"/>
      <c r="B92" s="254"/>
      <c r="C92" s="254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4"/>
      <c r="BA92" s="254"/>
      <c r="BB92" s="254"/>
      <c r="BC92" s="254"/>
      <c r="BD92" s="254"/>
      <c r="BE92" s="254"/>
      <c r="BF92" s="254"/>
      <c r="BG92" s="254"/>
      <c r="BH92" s="254"/>
      <c r="BI92" s="254"/>
      <c r="BJ92" s="254"/>
      <c r="BK92" s="254"/>
      <c r="BL92" s="254"/>
      <c r="BM92" s="254"/>
      <c r="BN92" s="254"/>
    </row>
    <row r="93" spans="1:66">
      <c r="A93" s="254"/>
      <c r="B93" s="254"/>
      <c r="C93" s="254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4"/>
      <c r="BA93" s="254"/>
      <c r="BB93" s="254"/>
      <c r="BC93" s="254"/>
      <c r="BD93" s="254"/>
      <c r="BE93" s="254"/>
      <c r="BF93" s="254"/>
      <c r="BG93" s="254"/>
      <c r="BH93" s="254"/>
      <c r="BI93" s="254"/>
      <c r="BJ93" s="254"/>
      <c r="BK93" s="254"/>
      <c r="BL93" s="254"/>
      <c r="BM93" s="254"/>
      <c r="BN93" s="254"/>
    </row>
    <row r="94" spans="1:66">
      <c r="A94" s="254"/>
      <c r="B94" s="254"/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4"/>
      <c r="BA94" s="254"/>
      <c r="BB94" s="254"/>
      <c r="BC94" s="254"/>
      <c r="BD94" s="254"/>
      <c r="BE94" s="254"/>
      <c r="BF94" s="254"/>
      <c r="BG94" s="254"/>
      <c r="BH94" s="254"/>
      <c r="BI94" s="254"/>
      <c r="BJ94" s="254"/>
      <c r="BK94" s="254"/>
      <c r="BL94" s="254"/>
      <c r="BM94" s="254"/>
      <c r="BN94" s="254"/>
    </row>
    <row r="95" spans="1:66">
      <c r="A95" s="254"/>
      <c r="B95" s="254"/>
      <c r="C95" s="254"/>
      <c r="D95" s="254"/>
      <c r="E95" s="254"/>
      <c r="F95" s="254"/>
      <c r="G95" s="254"/>
      <c r="H95" s="254"/>
      <c r="I95" s="254"/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4"/>
      <c r="BA95" s="254"/>
      <c r="BB95" s="254"/>
      <c r="BC95" s="254"/>
      <c r="BD95" s="254"/>
      <c r="BE95" s="254"/>
      <c r="BF95" s="254"/>
      <c r="BG95" s="254"/>
      <c r="BH95" s="254"/>
      <c r="BI95" s="254"/>
      <c r="BJ95" s="254"/>
      <c r="BK95" s="254"/>
      <c r="BL95" s="254"/>
      <c r="BM95" s="254"/>
      <c r="BN95" s="254"/>
    </row>
    <row r="96" spans="1:66">
      <c r="A96" s="254"/>
      <c r="B96" s="254"/>
      <c r="C96" s="254"/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254"/>
      <c r="AW96" s="254"/>
      <c r="AX96" s="254"/>
      <c r="AY96" s="254"/>
      <c r="AZ96" s="254"/>
      <c r="BA96" s="254"/>
      <c r="BB96" s="254"/>
      <c r="BC96" s="254"/>
      <c r="BD96" s="254"/>
      <c r="BE96" s="254"/>
      <c r="BF96" s="254"/>
      <c r="BG96" s="254"/>
      <c r="BH96" s="254"/>
      <c r="BI96" s="254"/>
      <c r="BJ96" s="254"/>
      <c r="BK96" s="254"/>
      <c r="BL96" s="254"/>
      <c r="BM96" s="254"/>
      <c r="BN96" s="254"/>
    </row>
    <row r="97" spans="1:66">
      <c r="A97" s="254"/>
      <c r="B97" s="254"/>
      <c r="C97" s="254"/>
      <c r="D97" s="254"/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254"/>
      <c r="BD97" s="254"/>
      <c r="BE97" s="254"/>
      <c r="BF97" s="254"/>
      <c r="BG97" s="254"/>
      <c r="BH97" s="254"/>
      <c r="BI97" s="254"/>
      <c r="BJ97" s="254"/>
      <c r="BK97" s="254"/>
      <c r="BL97" s="254"/>
      <c r="BM97" s="254"/>
      <c r="BN97" s="254"/>
    </row>
    <row r="98" spans="1:66">
      <c r="A98" s="254"/>
      <c r="B98" s="254"/>
      <c r="C98" s="254"/>
      <c r="D98" s="254"/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4"/>
      <c r="BA98" s="254"/>
      <c r="BB98" s="254"/>
      <c r="BC98" s="254"/>
      <c r="BD98" s="254"/>
      <c r="BE98" s="254"/>
      <c r="BF98" s="254"/>
      <c r="BG98" s="254"/>
      <c r="BH98" s="254"/>
      <c r="BI98" s="254"/>
      <c r="BJ98" s="254"/>
      <c r="BK98" s="254"/>
      <c r="BL98" s="254"/>
      <c r="BM98" s="254"/>
      <c r="BN98" s="254"/>
    </row>
    <row r="99" spans="1:66">
      <c r="A99" s="254"/>
      <c r="B99" s="254"/>
      <c r="C99" s="254"/>
      <c r="D99" s="254"/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4"/>
      <c r="BA99" s="254"/>
      <c r="BB99" s="254"/>
      <c r="BC99" s="254"/>
      <c r="BD99" s="254"/>
      <c r="BE99" s="254"/>
      <c r="BF99" s="254"/>
      <c r="BG99" s="254"/>
      <c r="BH99" s="254"/>
      <c r="BI99" s="254"/>
      <c r="BJ99" s="254"/>
      <c r="BK99" s="254"/>
      <c r="BL99" s="254"/>
      <c r="BM99" s="254"/>
      <c r="BN99" s="254"/>
    </row>
    <row r="100" spans="1:66">
      <c r="A100" s="254"/>
      <c r="B100" s="254"/>
      <c r="C100" s="254"/>
      <c r="D100" s="254"/>
      <c r="E100" s="254"/>
      <c r="F100" s="254"/>
      <c r="G100" s="25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254"/>
      <c r="AW100" s="254"/>
      <c r="AX100" s="254"/>
      <c r="AY100" s="254"/>
      <c r="AZ100" s="254"/>
      <c r="BA100" s="254"/>
      <c r="BB100" s="254"/>
      <c r="BC100" s="254"/>
      <c r="BD100" s="254"/>
      <c r="BE100" s="254"/>
      <c r="BF100" s="254"/>
      <c r="BG100" s="254"/>
      <c r="BH100" s="254"/>
      <c r="BI100" s="254"/>
      <c r="BJ100" s="254"/>
      <c r="BK100" s="254"/>
      <c r="BL100" s="254"/>
      <c r="BM100" s="254"/>
      <c r="BN100" s="254"/>
    </row>
    <row r="101" spans="1:66">
      <c r="A101" s="254"/>
      <c r="B101" s="254"/>
      <c r="C101" s="254"/>
      <c r="D101" s="254"/>
      <c r="E101" s="254"/>
      <c r="F101" s="254"/>
      <c r="G101" s="254"/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4"/>
      <c r="BA101" s="254"/>
      <c r="BB101" s="254"/>
      <c r="BC101" s="254"/>
      <c r="BD101" s="254"/>
      <c r="BE101" s="254"/>
      <c r="BF101" s="254"/>
      <c r="BG101" s="254"/>
      <c r="BH101" s="254"/>
      <c r="BI101" s="254"/>
      <c r="BJ101" s="254"/>
      <c r="BK101" s="254"/>
      <c r="BL101" s="254"/>
      <c r="BM101" s="254"/>
      <c r="BN101" s="254"/>
    </row>
    <row r="102" spans="1:66">
      <c r="A102" s="254"/>
      <c r="B102" s="254"/>
      <c r="C102" s="254"/>
      <c r="D102" s="254"/>
      <c r="E102" s="254"/>
      <c r="F102" s="254"/>
      <c r="G102" s="254"/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4"/>
      <c r="BA102" s="254"/>
      <c r="BB102" s="254"/>
      <c r="BC102" s="254"/>
      <c r="BD102" s="254"/>
      <c r="BE102" s="254"/>
      <c r="BF102" s="254"/>
      <c r="BG102" s="254"/>
      <c r="BH102" s="254"/>
      <c r="BI102" s="254"/>
      <c r="BJ102" s="254"/>
      <c r="BK102" s="254"/>
      <c r="BL102" s="254"/>
      <c r="BM102" s="254"/>
      <c r="BN102" s="254"/>
    </row>
    <row r="103" spans="1:66">
      <c r="A103" s="254"/>
      <c r="B103" s="254"/>
      <c r="C103" s="254"/>
      <c r="D103" s="254"/>
      <c r="E103" s="254"/>
      <c r="F103" s="254"/>
      <c r="G103" s="254"/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4"/>
      <c r="BA103" s="254"/>
      <c r="BB103" s="254"/>
      <c r="BC103" s="254"/>
      <c r="BD103" s="254"/>
      <c r="BE103" s="254"/>
      <c r="BF103" s="254"/>
      <c r="BG103" s="254"/>
      <c r="BH103" s="254"/>
      <c r="BI103" s="254"/>
      <c r="BJ103" s="254"/>
      <c r="BK103" s="254"/>
      <c r="BL103" s="254"/>
      <c r="BM103" s="254"/>
      <c r="BN103" s="254"/>
    </row>
    <row r="104" spans="1:66">
      <c r="A104" s="254"/>
      <c r="B104" s="254"/>
      <c r="C104" s="254"/>
      <c r="D104" s="254"/>
      <c r="E104" s="254"/>
      <c r="F104" s="254"/>
      <c r="G104" s="254"/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  <c r="AM104" s="254"/>
      <c r="AN104" s="254"/>
      <c r="AO104" s="254"/>
      <c r="AP104" s="254"/>
      <c r="AQ104" s="254"/>
      <c r="AR104" s="254"/>
      <c r="AS104" s="254"/>
      <c r="AT104" s="254"/>
      <c r="AU104" s="254"/>
      <c r="AV104" s="254"/>
      <c r="AW104" s="254"/>
      <c r="AX104" s="254"/>
      <c r="AY104" s="254"/>
      <c r="AZ104" s="254"/>
      <c r="BA104" s="254"/>
      <c r="BB104" s="254"/>
      <c r="BC104" s="254"/>
      <c r="BD104" s="254"/>
      <c r="BE104" s="254"/>
      <c r="BF104" s="254"/>
      <c r="BG104" s="254"/>
      <c r="BH104" s="254"/>
      <c r="BI104" s="254"/>
      <c r="BJ104" s="254"/>
      <c r="BK104" s="254"/>
      <c r="BL104" s="254"/>
      <c r="BM104" s="254"/>
      <c r="BN104" s="254"/>
    </row>
    <row r="105" spans="1:66">
      <c r="A105" s="254"/>
      <c r="B105" s="254"/>
      <c r="C105" s="254"/>
      <c r="D105" s="254"/>
      <c r="E105" s="254"/>
      <c r="F105" s="254"/>
      <c r="G105" s="254"/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  <c r="AM105" s="254"/>
      <c r="AN105" s="254"/>
      <c r="AO105" s="254"/>
      <c r="AP105" s="254"/>
      <c r="AQ105" s="254"/>
      <c r="AR105" s="254"/>
      <c r="AS105" s="254"/>
      <c r="AT105" s="254"/>
      <c r="AU105" s="254"/>
      <c r="AV105" s="254"/>
      <c r="AW105" s="254"/>
      <c r="AX105" s="254"/>
      <c r="AY105" s="254"/>
      <c r="AZ105" s="254"/>
      <c r="BA105" s="254"/>
      <c r="BB105" s="254"/>
      <c r="BC105" s="254"/>
      <c r="BD105" s="254"/>
      <c r="BE105" s="254"/>
      <c r="BF105" s="254"/>
      <c r="BG105" s="254"/>
      <c r="BH105" s="254"/>
      <c r="BI105" s="254"/>
      <c r="BJ105" s="254"/>
      <c r="BK105" s="254"/>
      <c r="BL105" s="254"/>
      <c r="BM105" s="254"/>
      <c r="BN105" s="254"/>
    </row>
    <row r="106" spans="1:66">
      <c r="A106" s="254"/>
      <c r="B106" s="254"/>
      <c r="C106" s="254"/>
      <c r="D106" s="254"/>
      <c r="E106" s="254"/>
      <c r="F106" s="254"/>
      <c r="G106" s="254"/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4"/>
      <c r="BA106" s="254"/>
      <c r="BB106" s="254"/>
      <c r="BC106" s="254"/>
      <c r="BD106" s="254"/>
      <c r="BE106" s="254"/>
      <c r="BF106" s="254"/>
      <c r="BG106" s="254"/>
      <c r="BH106" s="254"/>
      <c r="BI106" s="254"/>
      <c r="BJ106" s="254"/>
      <c r="BK106" s="254"/>
      <c r="BL106" s="254"/>
      <c r="BM106" s="254"/>
      <c r="BN106" s="254"/>
    </row>
    <row r="107" spans="1:66">
      <c r="A107" s="254"/>
      <c r="B107" s="254"/>
      <c r="C107" s="254"/>
      <c r="D107" s="254"/>
      <c r="E107" s="254"/>
      <c r="F107" s="254"/>
      <c r="G107" s="254"/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4"/>
      <c r="BA107" s="254"/>
      <c r="BB107" s="254"/>
      <c r="BC107" s="254"/>
      <c r="BD107" s="254"/>
      <c r="BE107" s="254"/>
      <c r="BF107" s="254"/>
      <c r="BG107" s="254"/>
      <c r="BH107" s="254"/>
      <c r="BI107" s="254"/>
      <c r="BJ107" s="254"/>
      <c r="BK107" s="254"/>
      <c r="BL107" s="254"/>
      <c r="BM107" s="254"/>
      <c r="BN107" s="254"/>
    </row>
    <row r="108" spans="1:66">
      <c r="A108" s="254"/>
      <c r="B108" s="254"/>
      <c r="C108" s="254"/>
      <c r="D108" s="254"/>
      <c r="E108" s="254"/>
      <c r="F108" s="254"/>
      <c r="G108" s="254"/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4"/>
      <c r="BA108" s="254"/>
      <c r="BB108" s="254"/>
      <c r="BC108" s="254"/>
      <c r="BD108" s="254"/>
      <c r="BE108" s="254"/>
      <c r="BF108" s="254"/>
      <c r="BG108" s="254"/>
      <c r="BH108" s="254"/>
      <c r="BI108" s="254"/>
      <c r="BJ108" s="254"/>
      <c r="BK108" s="254"/>
      <c r="BL108" s="254"/>
      <c r="BM108" s="254"/>
      <c r="BN108" s="254"/>
    </row>
    <row r="109" spans="1:66">
      <c r="A109" s="254"/>
      <c r="B109" s="254"/>
      <c r="C109" s="254"/>
      <c r="D109" s="254"/>
      <c r="E109" s="254"/>
      <c r="F109" s="254"/>
      <c r="G109" s="254"/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  <c r="BE109" s="254"/>
      <c r="BF109" s="254"/>
      <c r="BG109" s="254"/>
      <c r="BH109" s="254"/>
      <c r="BI109" s="254"/>
      <c r="BJ109" s="254"/>
      <c r="BK109" s="254"/>
      <c r="BL109" s="254"/>
      <c r="BM109" s="254"/>
      <c r="BN109" s="254"/>
    </row>
    <row r="110" spans="1:66">
      <c r="A110" s="254"/>
      <c r="B110" s="254"/>
      <c r="C110" s="254"/>
      <c r="D110" s="254"/>
      <c r="E110" s="254"/>
      <c r="F110" s="254"/>
      <c r="G110" s="254"/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4"/>
      <c r="BA110" s="254"/>
      <c r="BB110" s="254"/>
      <c r="BC110" s="254"/>
      <c r="BD110" s="254"/>
      <c r="BE110" s="254"/>
      <c r="BF110" s="254"/>
      <c r="BG110" s="254"/>
      <c r="BH110" s="254"/>
      <c r="BI110" s="254"/>
      <c r="BJ110" s="254"/>
      <c r="BK110" s="254"/>
      <c r="BL110" s="254"/>
      <c r="BM110" s="254"/>
      <c r="BN110" s="254"/>
    </row>
    <row r="111" spans="1:66">
      <c r="A111" s="254"/>
      <c r="B111" s="254"/>
      <c r="C111" s="254"/>
      <c r="D111" s="254"/>
      <c r="E111" s="254"/>
      <c r="F111" s="254"/>
      <c r="G111" s="254"/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4"/>
      <c r="BA111" s="254"/>
      <c r="BB111" s="254"/>
      <c r="BC111" s="254"/>
      <c r="BD111" s="254"/>
      <c r="BE111" s="254"/>
      <c r="BF111" s="254"/>
      <c r="BG111" s="254"/>
      <c r="BH111" s="254"/>
      <c r="BI111" s="254"/>
      <c r="BJ111" s="254"/>
      <c r="BK111" s="254"/>
      <c r="BL111" s="254"/>
      <c r="BM111" s="254"/>
      <c r="BN111" s="254"/>
    </row>
    <row r="112" spans="1:66">
      <c r="A112" s="254"/>
      <c r="B112" s="254"/>
      <c r="C112" s="254"/>
      <c r="D112" s="254"/>
      <c r="E112" s="254"/>
      <c r="F112" s="254"/>
      <c r="G112" s="254"/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4"/>
      <c r="BA112" s="254"/>
      <c r="BB112" s="254"/>
      <c r="BC112" s="254"/>
      <c r="BD112" s="254"/>
      <c r="BE112" s="254"/>
      <c r="BF112" s="254"/>
      <c r="BG112" s="254"/>
      <c r="BH112" s="254"/>
      <c r="BI112" s="254"/>
      <c r="BJ112" s="254"/>
      <c r="BK112" s="254"/>
      <c r="BL112" s="254"/>
      <c r="BM112" s="254"/>
      <c r="BN112" s="254"/>
    </row>
    <row r="113" spans="1:66">
      <c r="A113" s="254"/>
      <c r="B113" s="254"/>
      <c r="C113" s="254"/>
      <c r="D113" s="254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4"/>
      <c r="BA113" s="254"/>
      <c r="BB113" s="254"/>
      <c r="BC113" s="254"/>
      <c r="BD113" s="254"/>
      <c r="BE113" s="254"/>
      <c r="BF113" s="254"/>
      <c r="BG113" s="254"/>
      <c r="BH113" s="254"/>
      <c r="BI113" s="254"/>
      <c r="BJ113" s="254"/>
      <c r="BK113" s="254"/>
      <c r="BL113" s="254"/>
      <c r="BM113" s="254"/>
      <c r="BN113" s="254"/>
    </row>
    <row r="114" spans="1:66">
      <c r="A114" s="254"/>
      <c r="B114" s="254"/>
      <c r="C114" s="254"/>
      <c r="D114" s="254"/>
      <c r="E114" s="254"/>
      <c r="F114" s="254"/>
      <c r="G114" s="254"/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4"/>
      <c r="BA114" s="254"/>
      <c r="BB114" s="254"/>
      <c r="BC114" s="254"/>
      <c r="BD114" s="254"/>
      <c r="BE114" s="254"/>
      <c r="BF114" s="254"/>
      <c r="BG114" s="254"/>
      <c r="BH114" s="254"/>
      <c r="BI114" s="254"/>
      <c r="BJ114" s="254"/>
      <c r="BK114" s="254"/>
      <c r="BL114" s="254"/>
      <c r="BM114" s="254"/>
      <c r="BN114" s="254"/>
    </row>
    <row r="115" spans="1:66">
      <c r="A115" s="254"/>
      <c r="B115" s="254"/>
      <c r="C115" s="254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4"/>
      <c r="BA115" s="254"/>
      <c r="BB115" s="254"/>
      <c r="BC115" s="254"/>
      <c r="BD115" s="254"/>
      <c r="BE115" s="254"/>
      <c r="BF115" s="254"/>
      <c r="BG115" s="254"/>
      <c r="BH115" s="254"/>
      <c r="BI115" s="254"/>
      <c r="BJ115" s="254"/>
      <c r="BK115" s="254"/>
      <c r="BL115" s="254"/>
      <c r="BM115" s="254"/>
      <c r="BN115" s="254"/>
    </row>
    <row r="116" spans="1:66">
      <c r="A116" s="254"/>
      <c r="B116" s="254"/>
      <c r="C116" s="254"/>
      <c r="D116" s="254"/>
      <c r="E116" s="254"/>
      <c r="F116" s="254"/>
      <c r="G116" s="254"/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4"/>
      <c r="BA116" s="254"/>
      <c r="BB116" s="254"/>
      <c r="BC116" s="254"/>
      <c r="BD116" s="254"/>
      <c r="BE116" s="254"/>
      <c r="BF116" s="254"/>
      <c r="BG116" s="254"/>
      <c r="BH116" s="254"/>
      <c r="BI116" s="254"/>
      <c r="BJ116" s="254"/>
      <c r="BK116" s="254"/>
      <c r="BL116" s="254"/>
      <c r="BM116" s="254"/>
      <c r="BN116" s="254"/>
    </row>
    <row r="117" spans="1:66">
      <c r="A117" s="254"/>
      <c r="B117" s="254"/>
      <c r="C117" s="254"/>
      <c r="D117" s="254"/>
      <c r="E117" s="254"/>
      <c r="F117" s="254"/>
      <c r="G117" s="254"/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4"/>
      <c r="BA117" s="254"/>
      <c r="BB117" s="254"/>
      <c r="BC117" s="254"/>
      <c r="BD117" s="254"/>
      <c r="BE117" s="254"/>
      <c r="BF117" s="254"/>
      <c r="BG117" s="254"/>
      <c r="BH117" s="254"/>
      <c r="BI117" s="254"/>
      <c r="BJ117" s="254"/>
      <c r="BK117" s="254"/>
      <c r="BL117" s="254"/>
      <c r="BM117" s="254"/>
      <c r="BN117" s="254"/>
    </row>
    <row r="118" spans="1:66">
      <c r="A118" s="254"/>
      <c r="B118" s="254"/>
      <c r="C118" s="254"/>
      <c r="D118" s="254"/>
      <c r="E118" s="254"/>
      <c r="F118" s="254"/>
      <c r="G118" s="254"/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4"/>
      <c r="BA118" s="254"/>
      <c r="BB118" s="254"/>
      <c r="BC118" s="254"/>
      <c r="BD118" s="254"/>
      <c r="BE118" s="254"/>
      <c r="BF118" s="254"/>
      <c r="BG118" s="254"/>
      <c r="BH118" s="254"/>
      <c r="BI118" s="254"/>
      <c r="BJ118" s="254"/>
      <c r="BK118" s="254"/>
      <c r="BL118" s="254"/>
      <c r="BM118" s="254"/>
      <c r="BN118" s="254"/>
    </row>
    <row r="119" spans="1:66">
      <c r="A119" s="254"/>
      <c r="B119" s="254"/>
      <c r="C119" s="254"/>
      <c r="D119" s="254"/>
      <c r="E119" s="254"/>
      <c r="F119" s="254"/>
      <c r="G119" s="254"/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</row>
    <row r="120" spans="1:66">
      <c r="A120" s="254"/>
      <c r="B120" s="254"/>
      <c r="C120" s="254"/>
      <c r="D120" s="254"/>
      <c r="E120" s="254"/>
      <c r="F120" s="254"/>
      <c r="G120" s="254"/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</row>
    <row r="121" spans="1:66">
      <c r="A121" s="254"/>
      <c r="B121" s="254"/>
      <c r="C121" s="254"/>
      <c r="D121" s="254"/>
      <c r="E121" s="254"/>
      <c r="F121" s="254"/>
      <c r="G121" s="254"/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</row>
    <row r="122" spans="1:66">
      <c r="A122" s="254"/>
      <c r="B122" s="254"/>
      <c r="C122" s="254"/>
      <c r="D122" s="254"/>
      <c r="E122" s="254"/>
      <c r="F122" s="254"/>
      <c r="G122" s="254"/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</row>
    <row r="123" spans="1:66">
      <c r="A123" s="254"/>
      <c r="B123" s="254"/>
      <c r="C123" s="254"/>
      <c r="D123" s="254"/>
      <c r="E123" s="254"/>
      <c r="F123" s="254"/>
      <c r="G123" s="254"/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4"/>
      <c r="BA123" s="254"/>
      <c r="BB123" s="254"/>
      <c r="BC123" s="254"/>
      <c r="BD123" s="254"/>
      <c r="BE123" s="254"/>
      <c r="BF123" s="254"/>
      <c r="BG123" s="254"/>
      <c r="BH123" s="254"/>
      <c r="BI123" s="254"/>
      <c r="BJ123" s="254"/>
      <c r="BK123" s="254"/>
      <c r="BL123" s="254"/>
      <c r="BM123" s="254"/>
      <c r="BN123" s="254"/>
    </row>
    <row r="124" spans="1:66">
      <c r="A124" s="254"/>
      <c r="B124" s="254"/>
      <c r="C124" s="254"/>
      <c r="D124" s="254"/>
      <c r="E124" s="254"/>
      <c r="F124" s="254"/>
      <c r="G124" s="254"/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4"/>
      <c r="BA124" s="254"/>
      <c r="BB124" s="254"/>
      <c r="BC124" s="254"/>
      <c r="BD124" s="254"/>
      <c r="BE124" s="254"/>
      <c r="BF124" s="254"/>
      <c r="BG124" s="254"/>
      <c r="BH124" s="254"/>
      <c r="BI124" s="254"/>
      <c r="BJ124" s="254"/>
      <c r="BK124" s="254"/>
      <c r="BL124" s="254"/>
      <c r="BM124" s="254"/>
      <c r="BN124" s="254"/>
    </row>
    <row r="125" spans="1:66">
      <c r="A125" s="254"/>
      <c r="B125" s="254"/>
      <c r="C125" s="254"/>
      <c r="D125" s="254"/>
      <c r="E125" s="254"/>
      <c r="F125" s="254"/>
      <c r="G125" s="254"/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4"/>
      <c r="AK125" s="254"/>
      <c r="AL125" s="254"/>
      <c r="AM125" s="254"/>
      <c r="AN125" s="254"/>
      <c r="AO125" s="254"/>
      <c r="AP125" s="254"/>
      <c r="AQ125" s="254"/>
      <c r="AR125" s="254"/>
      <c r="AS125" s="254"/>
      <c r="AT125" s="254"/>
      <c r="AU125" s="254"/>
      <c r="AV125" s="254"/>
      <c r="AW125" s="254"/>
      <c r="AX125" s="254"/>
      <c r="AY125" s="254"/>
      <c r="AZ125" s="254"/>
      <c r="BA125" s="254"/>
      <c r="BB125" s="254"/>
      <c r="BC125" s="254"/>
      <c r="BD125" s="254"/>
      <c r="BE125" s="254"/>
      <c r="BF125" s="254"/>
      <c r="BG125" s="254"/>
      <c r="BH125" s="254"/>
      <c r="BI125" s="254"/>
      <c r="BJ125" s="254"/>
      <c r="BK125" s="254"/>
      <c r="BL125" s="254"/>
      <c r="BM125" s="254"/>
      <c r="BN125" s="254"/>
    </row>
    <row r="126" spans="1:66">
      <c r="A126" s="254"/>
      <c r="B126" s="254"/>
      <c r="C126" s="254"/>
      <c r="D126" s="254"/>
      <c r="E126" s="254"/>
      <c r="F126" s="254"/>
      <c r="G126" s="254"/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  <c r="AJ126" s="254"/>
      <c r="AK126" s="254"/>
      <c r="AL126" s="254"/>
      <c r="AM126" s="254"/>
      <c r="AN126" s="254"/>
      <c r="AO126" s="254"/>
      <c r="AP126" s="254"/>
      <c r="AQ126" s="254"/>
      <c r="AR126" s="254"/>
      <c r="AS126" s="254"/>
      <c r="AT126" s="254"/>
      <c r="AU126" s="254"/>
      <c r="AV126" s="254"/>
      <c r="AW126" s="254"/>
      <c r="AX126" s="254"/>
      <c r="AY126" s="254"/>
      <c r="AZ126" s="254"/>
      <c r="BA126" s="254"/>
      <c r="BB126" s="254"/>
      <c r="BC126" s="254"/>
      <c r="BD126" s="254"/>
      <c r="BE126" s="254"/>
      <c r="BF126" s="254"/>
      <c r="BG126" s="254"/>
      <c r="BH126" s="254"/>
      <c r="BI126" s="254"/>
      <c r="BJ126" s="254"/>
      <c r="BK126" s="254"/>
      <c r="BL126" s="254"/>
      <c r="BM126" s="254"/>
      <c r="BN126" s="254"/>
    </row>
    <row r="127" spans="1:66">
      <c r="A127" s="254"/>
      <c r="B127" s="254"/>
      <c r="C127" s="254"/>
      <c r="D127" s="254"/>
      <c r="E127" s="254"/>
      <c r="F127" s="254"/>
      <c r="G127" s="254"/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  <c r="AM127" s="254"/>
      <c r="AN127" s="254"/>
      <c r="AO127" s="254"/>
      <c r="AP127" s="254"/>
      <c r="AQ127" s="254"/>
      <c r="AR127" s="254"/>
      <c r="AS127" s="254"/>
      <c r="AT127" s="254"/>
      <c r="AU127" s="254"/>
      <c r="AV127" s="254"/>
      <c r="AW127" s="254"/>
      <c r="AX127" s="254"/>
      <c r="AY127" s="254"/>
      <c r="AZ127" s="254"/>
      <c r="BA127" s="254"/>
      <c r="BB127" s="254"/>
      <c r="BC127" s="254"/>
      <c r="BD127" s="254"/>
      <c r="BE127" s="254"/>
      <c r="BF127" s="254"/>
      <c r="BG127" s="254"/>
      <c r="BH127" s="254"/>
      <c r="BI127" s="254"/>
      <c r="BJ127" s="254"/>
      <c r="BK127" s="254"/>
      <c r="BL127" s="254"/>
      <c r="BM127" s="254"/>
      <c r="BN127" s="254"/>
    </row>
    <row r="128" spans="1:66">
      <c r="A128" s="254"/>
      <c r="B128" s="254"/>
      <c r="C128" s="254"/>
      <c r="D128" s="254"/>
      <c r="E128" s="254"/>
      <c r="F128" s="254"/>
      <c r="G128" s="254"/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4"/>
      <c r="AK128" s="254"/>
      <c r="AL128" s="254"/>
      <c r="AM128" s="254"/>
      <c r="AN128" s="254"/>
      <c r="AO128" s="254"/>
      <c r="AP128" s="254"/>
      <c r="AQ128" s="254"/>
      <c r="AR128" s="254"/>
      <c r="AS128" s="254"/>
      <c r="AT128" s="254"/>
      <c r="AU128" s="254"/>
      <c r="AV128" s="254"/>
      <c r="AW128" s="254"/>
      <c r="AX128" s="254"/>
      <c r="AY128" s="254"/>
      <c r="AZ128" s="254"/>
      <c r="BA128" s="254"/>
      <c r="BB128" s="254"/>
      <c r="BC128" s="254"/>
      <c r="BD128" s="254"/>
      <c r="BE128" s="254"/>
      <c r="BF128" s="254"/>
      <c r="BG128" s="254"/>
      <c r="BH128" s="254"/>
      <c r="BI128" s="254"/>
      <c r="BJ128" s="254"/>
      <c r="BK128" s="254"/>
      <c r="BL128" s="254"/>
      <c r="BM128" s="254"/>
      <c r="BN128" s="254"/>
    </row>
    <row r="129" spans="1:66">
      <c r="A129" s="254"/>
      <c r="B129" s="254"/>
      <c r="C129" s="254"/>
      <c r="D129" s="254"/>
      <c r="E129" s="254"/>
      <c r="F129" s="254"/>
      <c r="G129" s="254"/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254"/>
      <c r="BA129" s="254"/>
      <c r="BB129" s="254"/>
      <c r="BC129" s="254"/>
      <c r="BD129" s="254"/>
      <c r="BE129" s="254"/>
      <c r="BF129" s="254"/>
      <c r="BG129" s="254"/>
      <c r="BH129" s="254"/>
      <c r="BI129" s="254"/>
      <c r="BJ129" s="254"/>
      <c r="BK129" s="254"/>
      <c r="BL129" s="254"/>
      <c r="BM129" s="254"/>
      <c r="BN129" s="254"/>
    </row>
    <row r="130" spans="1:66">
      <c r="A130" s="254"/>
      <c r="B130" s="254"/>
      <c r="C130" s="254"/>
      <c r="D130" s="254"/>
      <c r="E130" s="254"/>
      <c r="F130" s="254"/>
      <c r="G130" s="254"/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4"/>
      <c r="BA130" s="254"/>
      <c r="BB130" s="254"/>
      <c r="BC130" s="254"/>
      <c r="BD130" s="254"/>
      <c r="BE130" s="254"/>
      <c r="BF130" s="254"/>
      <c r="BG130" s="254"/>
      <c r="BH130" s="254"/>
      <c r="BI130" s="254"/>
      <c r="BJ130" s="254"/>
      <c r="BK130" s="254"/>
      <c r="BL130" s="254"/>
      <c r="BM130" s="254"/>
      <c r="BN130" s="254"/>
    </row>
    <row r="131" spans="1:66">
      <c r="A131" s="254"/>
      <c r="B131" s="254"/>
      <c r="C131" s="254"/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4"/>
      <c r="BA131" s="254"/>
      <c r="BB131" s="254"/>
      <c r="BC131" s="254"/>
      <c r="BD131" s="254"/>
      <c r="BE131" s="254"/>
      <c r="BF131" s="254"/>
      <c r="BG131" s="254"/>
      <c r="BH131" s="254"/>
      <c r="BI131" s="254"/>
      <c r="BJ131" s="254"/>
      <c r="BK131" s="254"/>
      <c r="BL131" s="254"/>
      <c r="BM131" s="254"/>
      <c r="BN131" s="254"/>
    </row>
    <row r="132" spans="1:66">
      <c r="A132" s="254"/>
      <c r="B132" s="254"/>
      <c r="C132" s="254"/>
      <c r="D132" s="254"/>
      <c r="E132" s="254"/>
      <c r="F132" s="254"/>
      <c r="G132" s="254"/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4"/>
      <c r="BA132" s="254"/>
      <c r="BB132" s="254"/>
      <c r="BC132" s="254"/>
      <c r="BD132" s="254"/>
      <c r="BE132" s="254"/>
      <c r="BF132" s="254"/>
      <c r="BG132" s="254"/>
      <c r="BH132" s="254"/>
      <c r="BI132" s="254"/>
      <c r="BJ132" s="254"/>
      <c r="BK132" s="254"/>
      <c r="BL132" s="254"/>
      <c r="BM132" s="254"/>
      <c r="BN132" s="254"/>
    </row>
    <row r="133" spans="1:66">
      <c r="A133" s="254"/>
      <c r="B133" s="254"/>
      <c r="C133" s="254"/>
      <c r="D133" s="254"/>
      <c r="E133" s="254"/>
      <c r="F133" s="254"/>
      <c r="G133" s="254"/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4"/>
      <c r="BA133" s="254"/>
      <c r="BB133" s="254"/>
      <c r="BC133" s="254"/>
      <c r="BD133" s="254"/>
      <c r="BE133" s="254"/>
      <c r="BF133" s="254"/>
      <c r="BG133" s="254"/>
      <c r="BH133" s="254"/>
      <c r="BI133" s="254"/>
      <c r="BJ133" s="254"/>
      <c r="BK133" s="254"/>
      <c r="BL133" s="254"/>
      <c r="BM133" s="254"/>
      <c r="BN133" s="254"/>
    </row>
    <row r="134" spans="1:66">
      <c r="A134" s="254"/>
      <c r="B134" s="254"/>
      <c r="C134" s="254"/>
      <c r="D134" s="254"/>
      <c r="E134" s="254"/>
      <c r="F134" s="254"/>
      <c r="G134" s="254"/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4"/>
      <c r="BA134" s="254"/>
      <c r="BB134" s="254"/>
      <c r="BC134" s="254"/>
      <c r="BD134" s="254"/>
      <c r="BE134" s="254"/>
      <c r="BF134" s="254"/>
      <c r="BG134" s="254"/>
      <c r="BH134" s="254"/>
      <c r="BI134" s="254"/>
      <c r="BJ134" s="254"/>
      <c r="BK134" s="254"/>
      <c r="BL134" s="254"/>
      <c r="BM134" s="254"/>
      <c r="BN134" s="254"/>
    </row>
    <row r="135" spans="1:66">
      <c r="A135" s="254"/>
      <c r="B135" s="254"/>
      <c r="C135" s="254"/>
      <c r="D135" s="254"/>
      <c r="E135" s="254"/>
      <c r="F135" s="254"/>
      <c r="G135" s="254"/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4"/>
      <c r="BA135" s="254"/>
      <c r="BB135" s="254"/>
      <c r="BC135" s="254"/>
      <c r="BD135" s="254"/>
      <c r="BE135" s="254"/>
      <c r="BF135" s="254"/>
      <c r="BG135" s="254"/>
      <c r="BH135" s="254"/>
      <c r="BI135" s="254"/>
      <c r="BJ135" s="254"/>
      <c r="BK135" s="254"/>
      <c r="BL135" s="254"/>
      <c r="BM135" s="254"/>
      <c r="BN135" s="254"/>
    </row>
    <row r="136" spans="1:66">
      <c r="A136" s="254"/>
      <c r="B136" s="254"/>
      <c r="C136" s="254"/>
      <c r="D136" s="254"/>
      <c r="E136" s="254"/>
      <c r="F136" s="254"/>
      <c r="G136" s="254"/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4"/>
      <c r="BA136" s="254"/>
      <c r="BB136" s="254"/>
      <c r="BC136" s="254"/>
      <c r="BD136" s="254"/>
      <c r="BE136" s="254"/>
      <c r="BF136" s="254"/>
      <c r="BG136" s="254"/>
      <c r="BH136" s="254"/>
      <c r="BI136" s="254"/>
      <c r="BJ136" s="254"/>
      <c r="BK136" s="254"/>
      <c r="BL136" s="254"/>
      <c r="BM136" s="254"/>
      <c r="BN136" s="254"/>
    </row>
    <row r="137" spans="1:66">
      <c r="A137" s="254"/>
      <c r="B137" s="254"/>
      <c r="C137" s="254"/>
      <c r="D137" s="254"/>
      <c r="E137" s="254"/>
      <c r="F137" s="254"/>
      <c r="G137" s="254"/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4"/>
      <c r="BA137" s="254"/>
      <c r="BB137" s="254"/>
      <c r="BC137" s="254"/>
      <c r="BD137" s="254"/>
      <c r="BE137" s="254"/>
      <c r="BF137" s="254"/>
      <c r="BG137" s="254"/>
      <c r="BH137" s="254"/>
      <c r="BI137" s="254"/>
      <c r="BJ137" s="254"/>
      <c r="BK137" s="254"/>
      <c r="BL137" s="254"/>
      <c r="BM137" s="254"/>
      <c r="BN137" s="254"/>
    </row>
    <row r="138" spans="1:66">
      <c r="A138" s="254"/>
      <c r="B138" s="254"/>
      <c r="C138" s="254"/>
      <c r="D138" s="254"/>
      <c r="E138" s="254"/>
      <c r="F138" s="254"/>
      <c r="G138" s="254"/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4"/>
      <c r="BA138" s="254"/>
      <c r="BB138" s="254"/>
      <c r="BC138" s="254"/>
      <c r="BD138" s="254"/>
      <c r="BE138" s="254"/>
      <c r="BF138" s="254"/>
      <c r="BG138" s="254"/>
      <c r="BH138" s="254"/>
      <c r="BI138" s="254"/>
      <c r="BJ138" s="254"/>
      <c r="BK138" s="254"/>
      <c r="BL138" s="254"/>
      <c r="BM138" s="254"/>
      <c r="BN138" s="254"/>
    </row>
    <row r="139" spans="1:66">
      <c r="A139" s="254"/>
      <c r="B139" s="254"/>
      <c r="C139" s="254"/>
      <c r="D139" s="254"/>
      <c r="E139" s="254"/>
      <c r="F139" s="254"/>
      <c r="G139" s="254"/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4"/>
      <c r="BA139" s="254"/>
      <c r="BB139" s="254"/>
      <c r="BC139" s="254"/>
      <c r="BD139" s="254"/>
      <c r="BE139" s="254"/>
      <c r="BF139" s="254"/>
      <c r="BG139" s="254"/>
      <c r="BH139" s="254"/>
      <c r="BI139" s="254"/>
      <c r="BJ139" s="254"/>
      <c r="BK139" s="254"/>
      <c r="BL139" s="254"/>
      <c r="BM139" s="254"/>
      <c r="BN139" s="254"/>
    </row>
    <row r="140" spans="1:66">
      <c r="A140" s="254"/>
      <c r="B140" s="254"/>
      <c r="C140" s="254"/>
      <c r="D140" s="254"/>
      <c r="E140" s="254"/>
      <c r="F140" s="254"/>
      <c r="G140" s="254"/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4"/>
      <c r="BA140" s="254"/>
      <c r="BB140" s="254"/>
      <c r="BC140" s="254"/>
      <c r="BD140" s="254"/>
      <c r="BE140" s="254"/>
      <c r="BF140" s="254"/>
      <c r="BG140" s="254"/>
      <c r="BH140" s="254"/>
      <c r="BI140" s="254"/>
      <c r="BJ140" s="254"/>
      <c r="BK140" s="254"/>
      <c r="BL140" s="254"/>
      <c r="BM140" s="254"/>
      <c r="BN140" s="254"/>
    </row>
    <row r="141" spans="1:66">
      <c r="A141" s="254"/>
      <c r="B141" s="254"/>
      <c r="C141" s="254"/>
      <c r="D141" s="254"/>
      <c r="E141" s="254"/>
      <c r="F141" s="254"/>
      <c r="G141" s="254"/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4"/>
      <c r="BA141" s="254"/>
      <c r="BB141" s="254"/>
      <c r="BC141" s="254"/>
      <c r="BD141" s="254"/>
      <c r="BE141" s="254"/>
      <c r="BF141" s="254"/>
      <c r="BG141" s="254"/>
      <c r="BH141" s="254"/>
      <c r="BI141" s="254"/>
      <c r="BJ141" s="254"/>
      <c r="BK141" s="254"/>
      <c r="BL141" s="254"/>
      <c r="BM141" s="254"/>
      <c r="BN141" s="254"/>
    </row>
    <row r="142" spans="1:66">
      <c r="A142" s="254"/>
      <c r="B142" s="254"/>
      <c r="C142" s="254"/>
      <c r="D142" s="254"/>
      <c r="E142" s="254"/>
      <c r="F142" s="254"/>
      <c r="G142" s="254"/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4"/>
      <c r="BA142" s="254"/>
      <c r="BB142" s="254"/>
      <c r="BC142" s="254"/>
      <c r="BD142" s="254"/>
      <c r="BE142" s="254"/>
      <c r="BF142" s="254"/>
      <c r="BG142" s="254"/>
      <c r="BH142" s="254"/>
      <c r="BI142" s="254"/>
      <c r="BJ142" s="254"/>
      <c r="BK142" s="254"/>
      <c r="BL142" s="254"/>
      <c r="BM142" s="254"/>
      <c r="BN142" s="254"/>
    </row>
    <row r="143" spans="1:66">
      <c r="A143" s="254"/>
      <c r="B143" s="254"/>
      <c r="C143" s="254"/>
      <c r="D143" s="254"/>
      <c r="E143" s="254"/>
      <c r="F143" s="254"/>
      <c r="G143" s="254"/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4"/>
      <c r="BA143" s="254"/>
      <c r="BB143" s="254"/>
      <c r="BC143" s="254"/>
      <c r="BD143" s="254"/>
      <c r="BE143" s="254"/>
      <c r="BF143" s="254"/>
      <c r="BG143" s="254"/>
      <c r="BH143" s="254"/>
      <c r="BI143" s="254"/>
      <c r="BJ143" s="254"/>
      <c r="BK143" s="254"/>
      <c r="BL143" s="254"/>
      <c r="BM143" s="254"/>
      <c r="BN143" s="254"/>
    </row>
    <row r="144" spans="1:66">
      <c r="A144" s="254"/>
      <c r="B144" s="254"/>
      <c r="C144" s="254"/>
      <c r="D144" s="254"/>
      <c r="E144" s="254"/>
      <c r="F144" s="254"/>
      <c r="G144" s="254"/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BB144" s="254"/>
      <c r="BC144" s="254"/>
      <c r="BD144" s="254"/>
      <c r="BE144" s="254"/>
      <c r="BF144" s="254"/>
      <c r="BG144" s="254"/>
      <c r="BH144" s="254"/>
      <c r="BI144" s="254"/>
      <c r="BJ144" s="254"/>
      <c r="BK144" s="254"/>
      <c r="BL144" s="254"/>
      <c r="BM144" s="254"/>
      <c r="BN144" s="25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G40" sqref="G40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7"/>
      <c r="B1" s="17"/>
      <c r="C1" s="17"/>
      <c r="D1" s="17"/>
      <c r="E1" s="84" t="s">
        <v>19</v>
      </c>
      <c r="F1" s="370" t="s">
        <v>77</v>
      </c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8" thickTop="1" thickBot="1">
      <c r="A2" s="17"/>
      <c r="B2" s="17"/>
      <c r="C2" s="17"/>
      <c r="D2" s="17"/>
      <c r="E2" s="85"/>
      <c r="F2" s="109" t="s">
        <v>60</v>
      </c>
      <c r="G2" s="110"/>
      <c r="H2" s="361" t="s">
        <v>1</v>
      </c>
      <c r="I2" s="362"/>
      <c r="J2" s="111"/>
      <c r="K2" s="363" t="s">
        <v>17</v>
      </c>
      <c r="L2" s="364"/>
      <c r="M2" s="364"/>
      <c r="N2" s="365"/>
      <c r="O2" s="112"/>
      <c r="P2" s="386" t="s">
        <v>6</v>
      </c>
      <c r="Q2" s="387"/>
      <c r="R2" s="89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8.600000000000001">
      <c r="A3" s="17"/>
      <c r="B3" s="17"/>
      <c r="C3" s="17"/>
      <c r="D3" s="17"/>
      <c r="E3" s="39">
        <v>1</v>
      </c>
      <c r="F3" s="113" t="s">
        <v>26</v>
      </c>
      <c r="G3" s="114"/>
      <c r="H3" s="377">
        <v>2763</v>
      </c>
      <c r="I3" s="378">
        <v>2763</v>
      </c>
      <c r="J3" s="115"/>
      <c r="K3" s="115"/>
      <c r="L3" s="366">
        <v>138.15</v>
      </c>
      <c r="M3" s="367">
        <v>138.15</v>
      </c>
      <c r="N3" s="115"/>
      <c r="O3" s="116"/>
      <c r="P3" s="372">
        <v>21</v>
      </c>
      <c r="Q3" s="373">
        <v>21</v>
      </c>
      <c r="R3" s="4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17"/>
      <c r="B4" s="17"/>
      <c r="C4" s="17"/>
      <c r="D4" s="17"/>
      <c r="E4" s="39">
        <v>2</v>
      </c>
      <c r="F4" s="117" t="s">
        <v>31</v>
      </c>
      <c r="G4" s="6"/>
      <c r="H4" s="379">
        <v>2783</v>
      </c>
      <c r="I4" s="380">
        <v>2783</v>
      </c>
      <c r="J4" s="1"/>
      <c r="K4" s="1"/>
      <c r="L4" s="368">
        <v>139.15</v>
      </c>
      <c r="M4" s="369">
        <v>139.15</v>
      </c>
      <c r="N4" s="1"/>
      <c r="O4" s="5"/>
      <c r="P4" s="374">
        <v>20</v>
      </c>
      <c r="Q4" s="375">
        <v>20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17"/>
      <c r="B5" s="17"/>
      <c r="C5" s="17"/>
      <c r="D5" s="17"/>
      <c r="E5" s="39">
        <v>3</v>
      </c>
      <c r="F5" s="117" t="s">
        <v>27</v>
      </c>
      <c r="G5" s="6"/>
      <c r="H5" s="379">
        <v>2687</v>
      </c>
      <c r="I5" s="380">
        <v>2687</v>
      </c>
      <c r="J5" s="1"/>
      <c r="K5" s="1"/>
      <c r="L5" s="368">
        <v>134.35</v>
      </c>
      <c r="M5" s="369">
        <v>134.35</v>
      </c>
      <c r="N5" s="1"/>
      <c r="O5" s="5"/>
      <c r="P5" s="374">
        <v>13</v>
      </c>
      <c r="Q5" s="375">
        <v>13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17"/>
      <c r="B6" s="17"/>
      <c r="C6" s="17"/>
      <c r="D6" s="17"/>
      <c r="E6" s="39">
        <v>4</v>
      </c>
      <c r="F6" s="117" t="s">
        <v>57</v>
      </c>
      <c r="G6" s="6"/>
      <c r="H6" s="379">
        <v>2779</v>
      </c>
      <c r="I6" s="380">
        <v>2779</v>
      </c>
      <c r="J6" s="2"/>
      <c r="K6" s="2"/>
      <c r="L6" s="368">
        <v>138.94999999999999</v>
      </c>
      <c r="M6" s="369">
        <v>138.94999999999999</v>
      </c>
      <c r="N6" s="2"/>
      <c r="O6" s="2"/>
      <c r="P6" s="374">
        <v>10</v>
      </c>
      <c r="Q6" s="375">
        <v>10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17"/>
      <c r="B7" s="17"/>
      <c r="C7" s="17"/>
      <c r="D7" s="17"/>
      <c r="E7" s="39">
        <v>5</v>
      </c>
      <c r="F7" s="117" t="s">
        <v>29</v>
      </c>
      <c r="G7" s="6"/>
      <c r="H7" s="381">
        <v>2581</v>
      </c>
      <c r="I7" s="382">
        <v>2581</v>
      </c>
      <c r="J7" s="3"/>
      <c r="K7" s="10"/>
      <c r="L7" s="368">
        <v>129.05000000000001</v>
      </c>
      <c r="M7" s="369">
        <v>129.05000000000001</v>
      </c>
      <c r="N7" s="10"/>
      <c r="O7" s="3"/>
      <c r="P7" s="374">
        <v>8</v>
      </c>
      <c r="Q7" s="375">
        <v>8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39">
        <v>6</v>
      </c>
      <c r="F8" s="118" t="s">
        <v>30</v>
      </c>
      <c r="G8" s="7"/>
      <c r="H8" s="379">
        <v>2633</v>
      </c>
      <c r="I8" s="380">
        <v>2633</v>
      </c>
      <c r="J8" s="1"/>
      <c r="K8" s="1"/>
      <c r="L8" s="368">
        <v>131.65</v>
      </c>
      <c r="M8" s="369">
        <v>131.65</v>
      </c>
      <c r="N8" s="1"/>
      <c r="O8" s="5"/>
      <c r="P8" s="374">
        <v>8</v>
      </c>
      <c r="Q8" s="375">
        <v>8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39">
        <v>7</v>
      </c>
      <c r="F9" s="117" t="s">
        <v>28</v>
      </c>
      <c r="G9" s="6"/>
      <c r="H9" s="379">
        <v>2567</v>
      </c>
      <c r="I9" s="380">
        <v>2567</v>
      </c>
      <c r="J9" s="5"/>
      <c r="K9" s="2"/>
      <c r="L9" s="368">
        <v>128.35</v>
      </c>
      <c r="M9" s="369">
        <v>128.35</v>
      </c>
      <c r="N9" s="2"/>
      <c r="O9" s="5"/>
      <c r="P9" s="374">
        <v>7</v>
      </c>
      <c r="Q9" s="375">
        <v>7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39">
        <v>8</v>
      </c>
      <c r="F10" s="119" t="s">
        <v>58</v>
      </c>
      <c r="G10" s="8"/>
      <c r="H10" s="383">
        <v>0</v>
      </c>
      <c r="I10" s="384">
        <v>0</v>
      </c>
      <c r="J10" s="100"/>
      <c r="K10" s="101"/>
      <c r="L10" s="405">
        <v>0</v>
      </c>
      <c r="M10" s="406">
        <v>0</v>
      </c>
      <c r="N10" s="101"/>
      <c r="O10" s="102"/>
      <c r="P10" s="392">
        <v>0</v>
      </c>
      <c r="Q10" s="393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39"/>
      <c r="F11" s="97"/>
      <c r="G11" s="98"/>
      <c r="H11" s="385"/>
      <c r="I11" s="385"/>
      <c r="J11" s="99"/>
      <c r="K11" s="99"/>
      <c r="L11" s="376"/>
      <c r="M11" s="376"/>
      <c r="N11" s="99"/>
      <c r="O11" s="99"/>
      <c r="P11" s="385"/>
      <c r="Q11" s="385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86"/>
      <c r="F12" s="371"/>
      <c r="G12" s="371"/>
      <c r="H12" s="87"/>
      <c r="I12" s="25"/>
      <c r="J12" s="25"/>
      <c r="K12" s="25"/>
      <c r="L12" s="394"/>
      <c r="M12" s="394"/>
      <c r="N12" s="25"/>
      <c r="O12" s="25"/>
      <c r="P12" s="395"/>
      <c r="Q12" s="395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2" thickBot="1">
      <c r="A13" s="17"/>
      <c r="B13" s="17"/>
      <c r="C13" s="17"/>
      <c r="D13" s="17"/>
      <c r="E13" s="21"/>
      <c r="F13" s="106" t="s">
        <v>0</v>
      </c>
      <c r="G13" s="107"/>
      <c r="H13" s="421" t="s">
        <v>1</v>
      </c>
      <c r="I13" s="422"/>
      <c r="J13" s="108"/>
      <c r="K13" s="396" t="s">
        <v>17</v>
      </c>
      <c r="L13" s="397"/>
      <c r="M13" s="397"/>
      <c r="N13" s="398"/>
      <c r="O13" s="108"/>
      <c r="P13" s="415" t="s">
        <v>6</v>
      </c>
      <c r="Q13" s="416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39">
        <v>1</v>
      </c>
      <c r="F14" s="120" t="s">
        <v>71</v>
      </c>
      <c r="G14" s="121"/>
      <c r="H14" s="419">
        <v>2458</v>
      </c>
      <c r="I14" s="420">
        <v>2458</v>
      </c>
      <c r="J14" s="115"/>
      <c r="K14" s="115"/>
      <c r="L14" s="425">
        <v>122.9</v>
      </c>
      <c r="M14" s="426">
        <v>122.9</v>
      </c>
      <c r="N14" s="115"/>
      <c r="O14" s="116"/>
      <c r="P14" s="388">
        <v>24</v>
      </c>
      <c r="Q14" s="389">
        <v>24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39">
        <v>2</v>
      </c>
      <c r="F15" s="117" t="s">
        <v>13</v>
      </c>
      <c r="G15" s="6"/>
      <c r="H15" s="379">
        <v>2550</v>
      </c>
      <c r="I15" s="380">
        <v>2550</v>
      </c>
      <c r="J15" s="1"/>
      <c r="K15" s="1"/>
      <c r="L15" s="399">
        <v>127.5</v>
      </c>
      <c r="M15" s="400">
        <v>127.5</v>
      </c>
      <c r="N15" s="1"/>
      <c r="O15" s="5"/>
      <c r="P15" s="401">
        <v>23</v>
      </c>
      <c r="Q15" s="402">
        <v>23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39">
        <v>3</v>
      </c>
      <c r="F16" s="117" t="s">
        <v>34</v>
      </c>
      <c r="G16" s="6"/>
      <c r="H16" s="379">
        <v>2570</v>
      </c>
      <c r="I16" s="380">
        <v>2570</v>
      </c>
      <c r="J16" s="9"/>
      <c r="K16" s="2"/>
      <c r="L16" s="399">
        <v>128.5</v>
      </c>
      <c r="M16" s="400">
        <v>128.5</v>
      </c>
      <c r="N16" s="9"/>
      <c r="O16" s="2"/>
      <c r="P16" s="401">
        <v>21</v>
      </c>
      <c r="Q16" s="402">
        <v>21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39">
        <v>4</v>
      </c>
      <c r="F17" s="117" t="s">
        <v>62</v>
      </c>
      <c r="G17" s="6"/>
      <c r="H17" s="379">
        <v>2588</v>
      </c>
      <c r="I17" s="380">
        <v>2588</v>
      </c>
      <c r="J17" s="1"/>
      <c r="K17" s="1"/>
      <c r="L17" s="399">
        <v>129.4</v>
      </c>
      <c r="M17" s="400">
        <v>129.4</v>
      </c>
      <c r="N17" s="1"/>
      <c r="O17" s="5"/>
      <c r="P17" s="401">
        <v>18</v>
      </c>
      <c r="Q17" s="402">
        <v>18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39">
        <v>5</v>
      </c>
      <c r="F18" s="117" t="s">
        <v>32</v>
      </c>
      <c r="G18" s="6"/>
      <c r="H18" s="381">
        <v>2408</v>
      </c>
      <c r="I18" s="382">
        <v>2408</v>
      </c>
      <c r="J18" s="1"/>
      <c r="K18" s="1"/>
      <c r="L18" s="399">
        <v>120.4</v>
      </c>
      <c r="M18" s="400">
        <v>120.4</v>
      </c>
      <c r="N18" s="1"/>
      <c r="O18" s="5"/>
      <c r="P18" s="401">
        <v>17</v>
      </c>
      <c r="Q18" s="402">
        <v>17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39">
        <v>6</v>
      </c>
      <c r="F19" s="117" t="s">
        <v>33</v>
      </c>
      <c r="G19" s="6"/>
      <c r="H19" s="381">
        <v>2314</v>
      </c>
      <c r="I19" s="382">
        <v>2314</v>
      </c>
      <c r="J19" s="1"/>
      <c r="K19" s="1"/>
      <c r="L19" s="399">
        <v>115.7</v>
      </c>
      <c r="M19" s="400">
        <v>115.7</v>
      </c>
      <c r="N19" s="1"/>
      <c r="O19" s="5"/>
      <c r="P19" s="401">
        <v>9</v>
      </c>
      <c r="Q19" s="402">
        <v>9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39">
        <v>7</v>
      </c>
      <c r="F20" s="117" t="s">
        <v>43</v>
      </c>
      <c r="G20" s="6"/>
      <c r="H20" s="379">
        <v>2481</v>
      </c>
      <c r="I20" s="380">
        <v>2481</v>
      </c>
      <c r="J20" s="1"/>
      <c r="K20" s="1"/>
      <c r="L20" s="399">
        <v>124.05</v>
      </c>
      <c r="M20" s="400">
        <v>124.05</v>
      </c>
      <c r="N20" s="1"/>
      <c r="O20" s="5"/>
      <c r="P20" s="401">
        <v>8</v>
      </c>
      <c r="Q20" s="402">
        <v>8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39">
        <v>8</v>
      </c>
      <c r="F21" s="117" t="s">
        <v>59</v>
      </c>
      <c r="G21" s="6"/>
      <c r="H21" s="411">
        <v>0</v>
      </c>
      <c r="I21" s="412">
        <v>0</v>
      </c>
      <c r="J21" s="1"/>
      <c r="K21" s="1"/>
      <c r="L21" s="423">
        <v>0</v>
      </c>
      <c r="M21" s="424">
        <v>0</v>
      </c>
      <c r="N21" s="1"/>
      <c r="O21" s="5"/>
      <c r="P21" s="403">
        <v>0</v>
      </c>
      <c r="Q21" s="404">
        <v>0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39">
        <v>9</v>
      </c>
      <c r="F22" s="156" t="s">
        <v>25</v>
      </c>
      <c r="G22" s="230"/>
      <c r="H22" s="413">
        <v>0</v>
      </c>
      <c r="I22" s="414">
        <v>0</v>
      </c>
      <c r="J22" s="261"/>
      <c r="K22" s="261"/>
      <c r="L22" s="417">
        <v>0</v>
      </c>
      <c r="M22" s="418">
        <v>0</v>
      </c>
      <c r="N22" s="261"/>
      <c r="O22" s="261"/>
      <c r="P22" s="427">
        <v>0</v>
      </c>
      <c r="Q22" s="428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39"/>
      <c r="F23" s="23"/>
      <c r="G23" s="23"/>
      <c r="H23" s="21"/>
      <c r="I23" s="25"/>
      <c r="J23" s="25"/>
      <c r="K23" s="25"/>
      <c r="L23" s="39"/>
      <c r="M23" s="25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26"/>
      <c r="F24" s="272" t="s">
        <v>7</v>
      </c>
      <c r="G24" s="273"/>
      <c r="H24" s="429" t="s">
        <v>1</v>
      </c>
      <c r="I24" s="430"/>
      <c r="J24" s="116"/>
      <c r="K24" s="431" t="s">
        <v>17</v>
      </c>
      <c r="L24" s="432"/>
      <c r="M24" s="432"/>
      <c r="N24" s="433"/>
      <c r="O24" s="116"/>
      <c r="P24" s="434" t="s">
        <v>6</v>
      </c>
      <c r="Q24" s="435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39">
        <v>1</v>
      </c>
      <c r="F25" s="120" t="s">
        <v>63</v>
      </c>
      <c r="G25" s="122"/>
      <c r="H25" s="440">
        <v>2237</v>
      </c>
      <c r="I25" s="378">
        <v>2237</v>
      </c>
      <c r="J25" s="115"/>
      <c r="K25" s="115"/>
      <c r="L25" s="425">
        <v>111.85</v>
      </c>
      <c r="M25" s="426">
        <v>111.85</v>
      </c>
      <c r="N25" s="115"/>
      <c r="O25" s="116"/>
      <c r="P25" s="388">
        <v>24</v>
      </c>
      <c r="Q25" s="389">
        <v>24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39">
        <v>2</v>
      </c>
      <c r="F26" s="117" t="s">
        <v>35</v>
      </c>
      <c r="G26" s="6"/>
      <c r="H26" s="379">
        <v>2026</v>
      </c>
      <c r="I26" s="380">
        <v>2026</v>
      </c>
      <c r="J26" s="1"/>
      <c r="K26" s="1"/>
      <c r="L26" s="399">
        <v>101.3</v>
      </c>
      <c r="M26" s="400">
        <v>101.3</v>
      </c>
      <c r="N26" s="1"/>
      <c r="O26" s="5"/>
      <c r="P26" s="401">
        <v>23</v>
      </c>
      <c r="Q26" s="402">
        <v>23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39">
        <v>3</v>
      </c>
      <c r="F27" s="117" t="s">
        <v>5</v>
      </c>
      <c r="G27" s="6"/>
      <c r="H27" s="379">
        <v>2330</v>
      </c>
      <c r="I27" s="380">
        <v>2330</v>
      </c>
      <c r="J27" s="1"/>
      <c r="K27" s="1"/>
      <c r="L27" s="399">
        <v>116.5</v>
      </c>
      <c r="M27" s="400">
        <v>116.5</v>
      </c>
      <c r="N27" s="1"/>
      <c r="O27" s="5"/>
      <c r="P27" s="401">
        <v>15</v>
      </c>
      <c r="Q27" s="402">
        <v>15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39">
        <v>4</v>
      </c>
      <c r="F28" s="117" t="s">
        <v>72</v>
      </c>
      <c r="G28" s="6"/>
      <c r="H28" s="379">
        <v>1981</v>
      </c>
      <c r="I28" s="380">
        <v>1981</v>
      </c>
      <c r="J28" s="1"/>
      <c r="K28" s="1"/>
      <c r="L28" s="399">
        <v>99.05</v>
      </c>
      <c r="M28" s="400">
        <v>99.05</v>
      </c>
      <c r="N28" s="1"/>
      <c r="O28" s="5"/>
      <c r="P28" s="401">
        <v>14</v>
      </c>
      <c r="Q28" s="402">
        <v>14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39">
        <v>5</v>
      </c>
      <c r="F29" s="117" t="s">
        <v>44</v>
      </c>
      <c r="G29" s="6"/>
      <c r="H29" s="379">
        <v>2309</v>
      </c>
      <c r="I29" s="380">
        <v>2309</v>
      </c>
      <c r="J29" s="2"/>
      <c r="K29" s="2"/>
      <c r="L29" s="436">
        <v>115.45</v>
      </c>
      <c r="M29" s="437">
        <v>115.45</v>
      </c>
      <c r="N29" s="1"/>
      <c r="O29" s="5"/>
      <c r="P29" s="390">
        <v>10</v>
      </c>
      <c r="Q29" s="391">
        <v>10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39">
        <v>6</v>
      </c>
      <c r="F30" s="117" t="s">
        <v>38</v>
      </c>
      <c r="G30" s="6"/>
      <c r="H30" s="379">
        <v>1880</v>
      </c>
      <c r="I30" s="380">
        <v>1880</v>
      </c>
      <c r="J30" s="2"/>
      <c r="K30" s="1"/>
      <c r="L30" s="436">
        <v>94</v>
      </c>
      <c r="M30" s="437">
        <v>94</v>
      </c>
      <c r="N30" s="5"/>
      <c r="O30" s="2"/>
      <c r="P30" s="401">
        <v>9</v>
      </c>
      <c r="Q30" s="402">
        <v>9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39">
        <v>7</v>
      </c>
      <c r="F31" s="123" t="s">
        <v>40</v>
      </c>
      <c r="G31" s="16"/>
      <c r="H31" s="411">
        <v>1923</v>
      </c>
      <c r="I31" s="442">
        <v>1923</v>
      </c>
      <c r="J31" s="127"/>
      <c r="K31" s="1"/>
      <c r="L31" s="438">
        <v>96.15</v>
      </c>
      <c r="M31" s="439">
        <v>96.15</v>
      </c>
      <c r="N31" s="1"/>
      <c r="O31" s="5"/>
      <c r="P31" s="407">
        <v>8</v>
      </c>
      <c r="Q31" s="408">
        <v>8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39">
        <v>8</v>
      </c>
      <c r="F32" s="117" t="s">
        <v>37</v>
      </c>
      <c r="G32" s="6"/>
      <c r="H32" s="458">
        <v>2056</v>
      </c>
      <c r="I32" s="459">
        <v>2056</v>
      </c>
      <c r="J32" s="128"/>
      <c r="K32" s="126"/>
      <c r="L32" s="446">
        <v>102.8</v>
      </c>
      <c r="M32" s="446">
        <v>102.8</v>
      </c>
      <c r="N32" s="129"/>
      <c r="O32" s="128"/>
      <c r="P32" s="409">
        <v>6</v>
      </c>
      <c r="Q32" s="410">
        <v>6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39">
        <v>9</v>
      </c>
      <c r="F33" s="124" t="s">
        <v>61</v>
      </c>
      <c r="G33" s="105"/>
      <c r="H33" s="460">
        <v>2102</v>
      </c>
      <c r="I33" s="461">
        <v>2102</v>
      </c>
      <c r="J33" s="125"/>
      <c r="K33" s="125"/>
      <c r="L33" s="450">
        <v>105.1</v>
      </c>
      <c r="M33" s="451">
        <v>105.1</v>
      </c>
      <c r="N33" s="132"/>
      <c r="O33" s="130"/>
      <c r="P33" s="452">
        <v>5</v>
      </c>
      <c r="Q33" s="453">
        <v>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39">
        <v>10</v>
      </c>
      <c r="F34" s="124" t="s">
        <v>42</v>
      </c>
      <c r="G34" s="105"/>
      <c r="H34" s="448">
        <v>2066</v>
      </c>
      <c r="I34" s="449">
        <v>2066</v>
      </c>
      <c r="J34" s="126"/>
      <c r="K34" s="126"/>
      <c r="L34" s="447">
        <v>103.3</v>
      </c>
      <c r="M34" s="447">
        <v>103.3</v>
      </c>
      <c r="N34" s="125"/>
      <c r="O34" s="131"/>
      <c r="P34" s="467">
        <v>5</v>
      </c>
      <c r="Q34" s="468">
        <v>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39">
        <v>11</v>
      </c>
      <c r="F35" s="225" t="s">
        <v>39</v>
      </c>
      <c r="G35" s="226"/>
      <c r="H35" s="478">
        <v>2036</v>
      </c>
      <c r="I35" s="478">
        <v>2036</v>
      </c>
      <c r="J35" s="125"/>
      <c r="K35" s="270"/>
      <c r="L35" s="454">
        <v>101.8</v>
      </c>
      <c r="M35" s="455">
        <v>101.8</v>
      </c>
      <c r="N35" s="270"/>
      <c r="O35" s="131"/>
      <c r="P35" s="479">
        <v>3</v>
      </c>
      <c r="Q35" s="480">
        <v>3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39">
        <v>12</v>
      </c>
      <c r="F36" s="274" t="s">
        <v>41</v>
      </c>
      <c r="G36" s="227"/>
      <c r="H36" s="469">
        <v>0</v>
      </c>
      <c r="I36" s="470">
        <v>0</v>
      </c>
      <c r="J36" s="271"/>
      <c r="K36" s="125"/>
      <c r="L36" s="462">
        <v>0</v>
      </c>
      <c r="M36" s="462">
        <v>0</v>
      </c>
      <c r="N36" s="125"/>
      <c r="O36" s="125"/>
      <c r="P36" s="463">
        <v>0</v>
      </c>
      <c r="Q36" s="464">
        <v>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.600000000000001">
      <c r="A37" s="17"/>
      <c r="B37" s="17"/>
      <c r="C37" s="17"/>
      <c r="D37" s="17"/>
      <c r="E37" s="39">
        <v>13</v>
      </c>
      <c r="F37" s="355" t="s">
        <v>3</v>
      </c>
      <c r="G37" s="356"/>
      <c r="H37" s="471">
        <v>0</v>
      </c>
      <c r="I37" s="472">
        <v>0</v>
      </c>
      <c r="J37" s="125"/>
      <c r="K37" s="125"/>
      <c r="L37" s="476">
        <v>0</v>
      </c>
      <c r="M37" s="477">
        <v>0</v>
      </c>
      <c r="N37" s="125"/>
      <c r="O37" s="125"/>
      <c r="P37" s="465">
        <v>0</v>
      </c>
      <c r="Q37" s="466">
        <v>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2" thickBot="1">
      <c r="A38" s="17"/>
      <c r="B38" s="17"/>
      <c r="C38" s="17"/>
      <c r="D38" s="17"/>
      <c r="E38" s="39">
        <v>14</v>
      </c>
      <c r="F38" s="276" t="s">
        <v>75</v>
      </c>
      <c r="G38" s="277"/>
      <c r="H38" s="473">
        <v>0</v>
      </c>
      <c r="I38" s="473">
        <v>0</v>
      </c>
      <c r="J38" s="357"/>
      <c r="K38" s="358"/>
      <c r="L38" s="474">
        <v>0</v>
      </c>
      <c r="M38" s="475">
        <v>0</v>
      </c>
      <c r="N38" s="358"/>
      <c r="O38" s="358"/>
      <c r="P38" s="456">
        <v>0</v>
      </c>
      <c r="Q38" s="457">
        <v>0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39"/>
      <c r="F39" s="62"/>
      <c r="G39" s="23"/>
      <c r="H39" s="444"/>
      <c r="I39" s="444"/>
      <c r="J39" s="91"/>
      <c r="K39" s="25"/>
      <c r="L39" s="441"/>
      <c r="M39" s="441"/>
      <c r="N39" s="25"/>
      <c r="O39" s="25"/>
      <c r="P39" s="443"/>
      <c r="Q39" s="443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39"/>
      <c r="F40" s="62"/>
      <c r="G40" s="23"/>
      <c r="H40" s="444"/>
      <c r="I40" s="444"/>
      <c r="J40" s="91"/>
      <c r="K40" s="25"/>
      <c r="L40" s="441"/>
      <c r="M40" s="441"/>
      <c r="N40" s="25"/>
      <c r="O40" s="25"/>
      <c r="P40" s="443"/>
      <c r="Q40" s="443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39"/>
      <c r="F41" s="62"/>
      <c r="G41" s="23"/>
      <c r="H41" s="444"/>
      <c r="I41" s="444"/>
      <c r="J41" s="25"/>
      <c r="K41" s="25"/>
      <c r="L41" s="441"/>
      <c r="M41" s="441"/>
      <c r="N41" s="25"/>
      <c r="O41" s="25"/>
      <c r="P41" s="443"/>
      <c r="Q41" s="443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39"/>
      <c r="F42" s="62"/>
      <c r="G42" s="23"/>
      <c r="H42" s="445"/>
      <c r="I42" s="445"/>
      <c r="J42" s="91"/>
      <c r="K42" s="25"/>
      <c r="L42" s="441"/>
      <c r="M42" s="441"/>
      <c r="N42" s="25"/>
      <c r="O42" s="25"/>
      <c r="P42" s="443"/>
      <c r="Q42" s="443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39"/>
      <c r="F43" s="62"/>
      <c r="G43" s="23"/>
      <c r="H43" s="444"/>
      <c r="I43" s="444"/>
      <c r="J43" s="91"/>
      <c r="K43" s="25"/>
      <c r="L43" s="441"/>
      <c r="M43" s="441"/>
      <c r="N43" s="25"/>
      <c r="O43" s="25"/>
      <c r="P43" s="443"/>
      <c r="Q43" s="443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39"/>
      <c r="F44" s="62"/>
      <c r="G44" s="23"/>
      <c r="H44" s="444"/>
      <c r="I44" s="444"/>
      <c r="J44" s="91"/>
      <c r="K44" s="25"/>
      <c r="L44" s="481"/>
      <c r="M44" s="481"/>
      <c r="N44" s="25"/>
      <c r="O44" s="25"/>
      <c r="P44" s="443"/>
      <c r="Q44" s="443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39"/>
      <c r="F45" s="62"/>
      <c r="G45" s="23"/>
      <c r="H45" s="444"/>
      <c r="I45" s="444"/>
      <c r="J45" s="91"/>
      <c r="K45" s="25"/>
      <c r="L45" s="481"/>
      <c r="M45" s="481"/>
      <c r="N45" s="25"/>
      <c r="O45" s="25"/>
      <c r="P45" s="443"/>
      <c r="Q45" s="443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21"/>
      <c r="F46" s="62"/>
      <c r="G46" s="23"/>
      <c r="H46" s="445"/>
      <c r="I46" s="445"/>
      <c r="J46" s="91"/>
      <c r="K46" s="25"/>
      <c r="L46" s="481"/>
      <c r="M46" s="481"/>
      <c r="N46" s="25"/>
      <c r="O46" s="25"/>
      <c r="P46" s="443"/>
      <c r="Q46" s="443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21"/>
      <c r="F47" s="23"/>
      <c r="G47" s="23"/>
      <c r="H47" s="91"/>
      <c r="I47" s="91"/>
      <c r="J47" s="91"/>
      <c r="K47" s="25"/>
      <c r="L47" s="92"/>
      <c r="M47" s="25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</sheetData>
  <mergeCells count="133"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C26" sqref="C26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7"/>
      <c r="B1" s="70"/>
      <c r="C1" s="71"/>
      <c r="D1" s="72"/>
      <c r="E1" s="72"/>
      <c r="F1" s="73"/>
      <c r="G1" s="73"/>
      <c r="H1" s="482" t="s">
        <v>8</v>
      </c>
      <c r="I1" s="483"/>
      <c r="J1" s="483"/>
      <c r="K1" s="74"/>
      <c r="L1" s="74"/>
      <c r="M1" s="72"/>
      <c r="N1" s="484" t="s">
        <v>9</v>
      </c>
      <c r="O1" s="483"/>
      <c r="P1" s="483"/>
      <c r="Q1" s="74"/>
      <c r="R1" s="74"/>
      <c r="S1" s="72"/>
      <c r="T1" s="482" t="s">
        <v>10</v>
      </c>
      <c r="U1" s="483"/>
      <c r="V1" s="483"/>
      <c r="W1" s="74"/>
      <c r="X1" s="74"/>
      <c r="Y1" s="72"/>
      <c r="Z1" s="482" t="s">
        <v>64</v>
      </c>
      <c r="AA1" s="483"/>
      <c r="AB1" s="483"/>
      <c r="AC1" s="74"/>
      <c r="AD1" s="74"/>
      <c r="AE1" s="17"/>
      <c r="AF1" s="17"/>
      <c r="AG1" s="133"/>
      <c r="AH1" s="133"/>
      <c r="AI1" s="133"/>
      <c r="AJ1" s="133"/>
      <c r="AK1" s="133"/>
      <c r="AL1" s="133"/>
    </row>
    <row r="2" spans="1:38" ht="21.6" thickBot="1">
      <c r="A2" s="17"/>
      <c r="B2" s="18"/>
      <c r="C2" s="142"/>
      <c r="D2" s="143" t="s">
        <v>11</v>
      </c>
      <c r="E2" s="144"/>
      <c r="F2" s="145" t="s">
        <v>16</v>
      </c>
      <c r="G2" s="146"/>
      <c r="H2" s="135">
        <v>1</v>
      </c>
      <c r="I2" s="136">
        <v>2</v>
      </c>
      <c r="J2" s="136">
        <v>3</v>
      </c>
      <c r="K2" s="136">
        <v>4</v>
      </c>
      <c r="L2" s="137">
        <v>5</v>
      </c>
      <c r="M2" s="134"/>
      <c r="N2" s="135">
        <v>6</v>
      </c>
      <c r="O2" s="136">
        <v>7</v>
      </c>
      <c r="P2" s="136">
        <v>8</v>
      </c>
      <c r="Q2" s="136">
        <v>9</v>
      </c>
      <c r="R2" s="137">
        <v>10</v>
      </c>
      <c r="S2" s="134"/>
      <c r="T2" s="135">
        <v>11</v>
      </c>
      <c r="U2" s="136">
        <v>12</v>
      </c>
      <c r="V2" s="136">
        <v>13</v>
      </c>
      <c r="W2" s="136">
        <v>14</v>
      </c>
      <c r="X2" s="137">
        <v>15</v>
      </c>
      <c r="Y2" s="134"/>
      <c r="Z2" s="135">
        <v>16</v>
      </c>
      <c r="AA2" s="136">
        <v>17</v>
      </c>
      <c r="AB2" s="136">
        <v>18</v>
      </c>
      <c r="AC2" s="136">
        <v>19</v>
      </c>
      <c r="AD2" s="137">
        <v>20</v>
      </c>
      <c r="AE2" s="17"/>
      <c r="AF2" s="17"/>
      <c r="AG2" s="133"/>
      <c r="AH2" s="133"/>
      <c r="AI2" s="133"/>
      <c r="AJ2" s="133"/>
      <c r="AK2" s="133"/>
      <c r="AL2" s="133"/>
    </row>
    <row r="3" spans="1:38" ht="18.600000000000001">
      <c r="A3" s="17"/>
      <c r="B3" s="147">
        <v>1</v>
      </c>
      <c r="C3" s="148" t="s">
        <v>31</v>
      </c>
      <c r="D3" s="311">
        <f>SUM(M3+S3+Y3+AE3)</f>
        <v>2783</v>
      </c>
      <c r="E3" s="311">
        <v>2149</v>
      </c>
      <c r="F3" s="312">
        <f>SUM(D3)/20</f>
        <v>139.15</v>
      </c>
      <c r="G3" s="313"/>
      <c r="H3" s="314">
        <v>143</v>
      </c>
      <c r="I3" s="314">
        <v>127</v>
      </c>
      <c r="J3" s="314">
        <v>140</v>
      </c>
      <c r="K3" s="314">
        <v>126</v>
      </c>
      <c r="L3" s="314">
        <v>144</v>
      </c>
      <c r="M3" s="315">
        <f>SUM(H3:L3)</f>
        <v>680</v>
      </c>
      <c r="N3" s="314">
        <v>143</v>
      </c>
      <c r="O3" s="314">
        <v>129</v>
      </c>
      <c r="P3" s="314">
        <v>144</v>
      </c>
      <c r="Q3" s="314">
        <v>148</v>
      </c>
      <c r="R3" s="314">
        <v>144</v>
      </c>
      <c r="S3" s="315">
        <f>SUM(N3:R3)</f>
        <v>708</v>
      </c>
      <c r="T3" s="316">
        <v>144</v>
      </c>
      <c r="U3" s="314">
        <v>140</v>
      </c>
      <c r="V3" s="314">
        <v>144</v>
      </c>
      <c r="W3" s="314">
        <v>144</v>
      </c>
      <c r="X3" s="314">
        <v>144</v>
      </c>
      <c r="Y3" s="315">
        <f>SUM(T3:X3)</f>
        <v>716</v>
      </c>
      <c r="Z3" s="317">
        <v>124</v>
      </c>
      <c r="AA3" s="317">
        <v>144</v>
      </c>
      <c r="AB3" s="317">
        <v>140</v>
      </c>
      <c r="AC3" s="317">
        <v>144</v>
      </c>
      <c r="AD3" s="317">
        <v>127</v>
      </c>
      <c r="AE3" s="318">
        <f>SUM(Z3:AD3)</f>
        <v>679</v>
      </c>
      <c r="AF3" s="17"/>
      <c r="AG3" s="133"/>
      <c r="AH3" s="133"/>
      <c r="AI3" s="133"/>
      <c r="AJ3" s="133"/>
      <c r="AK3" s="133"/>
      <c r="AL3" s="133"/>
    </row>
    <row r="4" spans="1:38" ht="18.600000000000001">
      <c r="A4" s="17"/>
      <c r="B4" s="149">
        <v>2</v>
      </c>
      <c r="C4" s="150" t="s">
        <v>57</v>
      </c>
      <c r="D4" s="319">
        <f>SUM(M4+S4+Y4+AE4)</f>
        <v>2779</v>
      </c>
      <c r="E4" s="320"/>
      <c r="F4" s="321">
        <f>SUM(D4)/20</f>
        <v>138.94999999999999</v>
      </c>
      <c r="G4" s="322"/>
      <c r="H4" s="323">
        <v>143</v>
      </c>
      <c r="I4" s="323">
        <v>140</v>
      </c>
      <c r="J4" s="323">
        <v>148</v>
      </c>
      <c r="K4" s="323">
        <v>142</v>
      </c>
      <c r="L4" s="323">
        <v>140</v>
      </c>
      <c r="M4" s="324">
        <f>SUM(H4:L4)</f>
        <v>713</v>
      </c>
      <c r="N4" s="323">
        <v>130</v>
      </c>
      <c r="O4" s="323">
        <v>142</v>
      </c>
      <c r="P4" s="323">
        <v>128</v>
      </c>
      <c r="Q4" s="323">
        <v>144</v>
      </c>
      <c r="R4" s="323">
        <v>128</v>
      </c>
      <c r="S4" s="324">
        <f>SUM(N4:R4)</f>
        <v>672</v>
      </c>
      <c r="T4" s="327">
        <v>142</v>
      </c>
      <c r="U4" s="323">
        <v>126</v>
      </c>
      <c r="V4" s="323">
        <v>140</v>
      </c>
      <c r="W4" s="323">
        <v>140</v>
      </c>
      <c r="X4" s="323">
        <v>144</v>
      </c>
      <c r="Y4" s="324">
        <f>SUM(T4:X4)</f>
        <v>692</v>
      </c>
      <c r="Z4" s="325">
        <v>144</v>
      </c>
      <c r="AA4" s="325">
        <v>144</v>
      </c>
      <c r="AB4" s="325">
        <v>148</v>
      </c>
      <c r="AC4" s="325">
        <v>140</v>
      </c>
      <c r="AD4" s="325">
        <v>126</v>
      </c>
      <c r="AE4" s="326">
        <f>SUM(Z4:AD4)</f>
        <v>702</v>
      </c>
      <c r="AF4" s="17"/>
      <c r="AG4" s="133"/>
      <c r="AH4" s="133"/>
      <c r="AI4" s="133"/>
      <c r="AJ4" s="133"/>
      <c r="AK4" s="133"/>
      <c r="AL4" s="133"/>
    </row>
    <row r="5" spans="1:38" ht="18.600000000000001">
      <c r="A5" s="17"/>
      <c r="B5" s="149">
        <v>3</v>
      </c>
      <c r="C5" s="150" t="s">
        <v>26</v>
      </c>
      <c r="D5" s="319">
        <f>SUM(M5+S5+Y5+AE5)</f>
        <v>2763</v>
      </c>
      <c r="E5" s="320"/>
      <c r="F5" s="321">
        <f>SUM(D5)/20</f>
        <v>138.15</v>
      </c>
      <c r="G5" s="322"/>
      <c r="H5" s="323">
        <v>142</v>
      </c>
      <c r="I5" s="323">
        <v>144</v>
      </c>
      <c r="J5" s="323">
        <v>142</v>
      </c>
      <c r="K5" s="323">
        <v>142</v>
      </c>
      <c r="L5" s="323">
        <v>144</v>
      </c>
      <c r="M5" s="324">
        <f>SUM(H5:L5)</f>
        <v>714</v>
      </c>
      <c r="N5" s="323">
        <v>140</v>
      </c>
      <c r="O5" s="323">
        <v>140</v>
      </c>
      <c r="P5" s="323">
        <v>127</v>
      </c>
      <c r="Q5" s="323">
        <v>140</v>
      </c>
      <c r="R5" s="323">
        <v>144</v>
      </c>
      <c r="S5" s="324">
        <f>SUM(N5:R5)</f>
        <v>691</v>
      </c>
      <c r="T5" s="327">
        <v>145</v>
      </c>
      <c r="U5" s="327">
        <v>148</v>
      </c>
      <c r="V5" s="327">
        <v>127</v>
      </c>
      <c r="W5" s="327">
        <v>116</v>
      </c>
      <c r="X5" s="323">
        <v>144</v>
      </c>
      <c r="Y5" s="324">
        <f>SUM(T5:X5)</f>
        <v>680</v>
      </c>
      <c r="Z5" s="325">
        <v>140</v>
      </c>
      <c r="AA5" s="325">
        <v>144</v>
      </c>
      <c r="AB5" s="325">
        <v>142</v>
      </c>
      <c r="AC5" s="325">
        <v>108</v>
      </c>
      <c r="AD5" s="325">
        <v>144</v>
      </c>
      <c r="AE5" s="326">
        <f>SUM(Z5:AD5)</f>
        <v>678</v>
      </c>
      <c r="AF5" s="17"/>
      <c r="AG5" s="133"/>
      <c r="AH5" s="133"/>
      <c r="AI5" s="133"/>
      <c r="AJ5" s="133"/>
      <c r="AK5" s="133"/>
      <c r="AL5" s="133"/>
    </row>
    <row r="6" spans="1:38" ht="18.600000000000001">
      <c r="A6" s="17"/>
      <c r="B6" s="149">
        <v>4</v>
      </c>
      <c r="C6" s="150" t="s">
        <v>27</v>
      </c>
      <c r="D6" s="319">
        <f>SUM(M6+S6+Y6+AE6)</f>
        <v>2687</v>
      </c>
      <c r="E6" s="320"/>
      <c r="F6" s="321">
        <f>SUM(D6)/20</f>
        <v>134.35</v>
      </c>
      <c r="G6" s="322"/>
      <c r="H6" s="323">
        <v>140</v>
      </c>
      <c r="I6" s="323">
        <v>140</v>
      </c>
      <c r="J6" s="323">
        <v>124</v>
      </c>
      <c r="K6" s="323">
        <v>109</v>
      </c>
      <c r="L6" s="323">
        <v>123</v>
      </c>
      <c r="M6" s="324">
        <f>SUM(H6:L6)</f>
        <v>636</v>
      </c>
      <c r="N6" s="323">
        <v>143</v>
      </c>
      <c r="O6" s="323">
        <v>140</v>
      </c>
      <c r="P6" s="323">
        <v>144</v>
      </c>
      <c r="Q6" s="323">
        <v>140</v>
      </c>
      <c r="R6" s="323">
        <v>144</v>
      </c>
      <c r="S6" s="324">
        <f>SUM(N6:R6)</f>
        <v>711</v>
      </c>
      <c r="T6" s="323">
        <v>127</v>
      </c>
      <c r="U6" s="323">
        <v>140</v>
      </c>
      <c r="V6" s="323">
        <v>127</v>
      </c>
      <c r="W6" s="323">
        <v>110</v>
      </c>
      <c r="X6" s="323">
        <v>140</v>
      </c>
      <c r="Y6" s="324">
        <f>SUM(T6:X6)</f>
        <v>644</v>
      </c>
      <c r="Z6" s="325">
        <v>128</v>
      </c>
      <c r="AA6" s="325">
        <v>144</v>
      </c>
      <c r="AB6" s="325">
        <v>144</v>
      </c>
      <c r="AC6" s="325">
        <v>140</v>
      </c>
      <c r="AD6" s="325">
        <v>140</v>
      </c>
      <c r="AE6" s="326">
        <f>SUM(Z6:AD6)</f>
        <v>696</v>
      </c>
      <c r="AF6" s="17"/>
      <c r="AG6" s="133"/>
      <c r="AH6" s="133"/>
      <c r="AI6" s="133"/>
      <c r="AJ6" s="133"/>
      <c r="AK6" s="133"/>
      <c r="AL6" s="133"/>
    </row>
    <row r="7" spans="1:38" ht="18.600000000000001">
      <c r="A7" s="17"/>
      <c r="B7" s="149">
        <v>5</v>
      </c>
      <c r="C7" s="150" t="s">
        <v>30</v>
      </c>
      <c r="D7" s="319">
        <f>SUM(M7+S7+Y7+AE7)</f>
        <v>2633</v>
      </c>
      <c r="E7" s="320"/>
      <c r="F7" s="321">
        <f>SUM(D7)/20</f>
        <v>131.65</v>
      </c>
      <c r="G7" s="322"/>
      <c r="H7" s="323">
        <v>127</v>
      </c>
      <c r="I7" s="323">
        <v>127</v>
      </c>
      <c r="J7" s="323">
        <v>131</v>
      </c>
      <c r="K7" s="323">
        <v>144</v>
      </c>
      <c r="L7" s="323">
        <v>128</v>
      </c>
      <c r="M7" s="324">
        <f>SUM(H7:L7)</f>
        <v>657</v>
      </c>
      <c r="N7" s="323">
        <v>120</v>
      </c>
      <c r="O7" s="323">
        <v>144</v>
      </c>
      <c r="P7" s="323">
        <v>140</v>
      </c>
      <c r="Q7" s="323">
        <v>127</v>
      </c>
      <c r="R7" s="323">
        <v>114</v>
      </c>
      <c r="S7" s="324">
        <f>SUM(N7:R7)</f>
        <v>645</v>
      </c>
      <c r="T7" s="327">
        <v>126</v>
      </c>
      <c r="U7" s="323">
        <v>126</v>
      </c>
      <c r="V7" s="323">
        <v>122</v>
      </c>
      <c r="W7" s="323">
        <v>144</v>
      </c>
      <c r="X7" s="323">
        <v>140</v>
      </c>
      <c r="Y7" s="324">
        <f>SUM(T7:X7)</f>
        <v>658</v>
      </c>
      <c r="Z7" s="325">
        <v>114</v>
      </c>
      <c r="AA7" s="325">
        <v>140</v>
      </c>
      <c r="AB7" s="325">
        <v>143</v>
      </c>
      <c r="AC7" s="325">
        <v>132</v>
      </c>
      <c r="AD7" s="325">
        <v>144</v>
      </c>
      <c r="AE7" s="326">
        <f>SUM(Z7:AD7)</f>
        <v>673</v>
      </c>
      <c r="AF7" s="17"/>
      <c r="AG7" s="133"/>
      <c r="AH7" s="133"/>
      <c r="AI7" s="133"/>
      <c r="AJ7" s="133"/>
      <c r="AK7" s="133"/>
      <c r="AL7" s="133"/>
    </row>
    <row r="8" spans="1:38" ht="18.600000000000001">
      <c r="A8" s="17"/>
      <c r="B8" s="149">
        <v>6</v>
      </c>
      <c r="C8" s="150" t="s">
        <v>62</v>
      </c>
      <c r="D8" s="319">
        <f>SUM(M8+S8+Y8+AE8)</f>
        <v>2588</v>
      </c>
      <c r="E8" s="319">
        <v>2314</v>
      </c>
      <c r="F8" s="321">
        <f>SUM(D8)/20</f>
        <v>129.4</v>
      </c>
      <c r="G8" s="322"/>
      <c r="H8" s="323">
        <v>126</v>
      </c>
      <c r="I8" s="323">
        <v>143</v>
      </c>
      <c r="J8" s="323">
        <v>144</v>
      </c>
      <c r="K8" s="323">
        <v>128</v>
      </c>
      <c r="L8" s="323">
        <v>127</v>
      </c>
      <c r="M8" s="324">
        <f>SUM(H8:L8)</f>
        <v>668</v>
      </c>
      <c r="N8" s="323">
        <v>127</v>
      </c>
      <c r="O8" s="323">
        <v>142</v>
      </c>
      <c r="P8" s="323">
        <v>140</v>
      </c>
      <c r="Q8" s="323">
        <v>131</v>
      </c>
      <c r="R8" s="323">
        <v>144</v>
      </c>
      <c r="S8" s="324">
        <f>SUM(N8:R8)</f>
        <v>684</v>
      </c>
      <c r="T8" s="323">
        <v>104</v>
      </c>
      <c r="U8" s="323">
        <v>130</v>
      </c>
      <c r="V8" s="323">
        <v>119</v>
      </c>
      <c r="W8" s="323">
        <v>112</v>
      </c>
      <c r="X8" s="323">
        <v>140</v>
      </c>
      <c r="Y8" s="324">
        <f>SUM(T8:X8)</f>
        <v>605</v>
      </c>
      <c r="Z8" s="325">
        <v>125</v>
      </c>
      <c r="AA8" s="325">
        <v>129</v>
      </c>
      <c r="AB8" s="325">
        <v>124</v>
      </c>
      <c r="AC8" s="325">
        <v>127</v>
      </c>
      <c r="AD8" s="325">
        <v>126</v>
      </c>
      <c r="AE8" s="326">
        <f>SUM(Z8:AD8)</f>
        <v>631</v>
      </c>
      <c r="AF8" s="17"/>
      <c r="AG8" s="133"/>
      <c r="AH8" s="133"/>
      <c r="AI8" s="133"/>
      <c r="AJ8" s="133"/>
      <c r="AK8" s="133"/>
      <c r="AL8" s="133"/>
    </row>
    <row r="9" spans="1:38" ht="18.600000000000001">
      <c r="A9" s="17"/>
      <c r="B9" s="149">
        <v>7</v>
      </c>
      <c r="C9" s="150" t="s">
        <v>29</v>
      </c>
      <c r="D9" s="319">
        <f>SUM(M9+S9+Y9+AE9)</f>
        <v>2581</v>
      </c>
      <c r="E9" s="320"/>
      <c r="F9" s="321">
        <f>SUM(D9)/20</f>
        <v>129.05000000000001</v>
      </c>
      <c r="G9" s="322"/>
      <c r="H9" s="323">
        <v>142</v>
      </c>
      <c r="I9" s="323">
        <v>123</v>
      </c>
      <c r="J9" s="323">
        <v>124</v>
      </c>
      <c r="K9" s="323">
        <v>125</v>
      </c>
      <c r="L9" s="323">
        <v>140</v>
      </c>
      <c r="M9" s="324">
        <f>SUM(H9:L9)</f>
        <v>654</v>
      </c>
      <c r="N9" s="323">
        <v>128</v>
      </c>
      <c r="O9" s="323">
        <v>115</v>
      </c>
      <c r="P9" s="323">
        <v>122</v>
      </c>
      <c r="Q9" s="323">
        <v>140</v>
      </c>
      <c r="R9" s="323">
        <v>126</v>
      </c>
      <c r="S9" s="324">
        <f>SUM(N9:R9)</f>
        <v>631</v>
      </c>
      <c r="T9" s="323">
        <v>144</v>
      </c>
      <c r="U9" s="323">
        <v>94</v>
      </c>
      <c r="V9" s="323">
        <v>140</v>
      </c>
      <c r="W9" s="323">
        <v>140</v>
      </c>
      <c r="X9" s="323">
        <v>129</v>
      </c>
      <c r="Y9" s="324">
        <f>SUM(T9:X9)</f>
        <v>647</v>
      </c>
      <c r="Z9" s="325">
        <v>144</v>
      </c>
      <c r="AA9" s="325">
        <v>122</v>
      </c>
      <c r="AB9" s="325">
        <v>120</v>
      </c>
      <c r="AC9" s="325">
        <v>140</v>
      </c>
      <c r="AD9" s="325">
        <v>123</v>
      </c>
      <c r="AE9" s="326">
        <f>SUM(Z9:AD9)</f>
        <v>649</v>
      </c>
      <c r="AF9" s="17"/>
      <c r="AG9" s="133"/>
      <c r="AH9" s="133"/>
      <c r="AI9" s="133"/>
      <c r="AJ9" s="133"/>
      <c r="AK9" s="133"/>
      <c r="AL9" s="133"/>
    </row>
    <row r="10" spans="1:38" ht="18.600000000000001">
      <c r="A10" s="17"/>
      <c r="B10" s="149">
        <v>8</v>
      </c>
      <c r="C10" s="150" t="s">
        <v>34</v>
      </c>
      <c r="D10" s="319">
        <f>SUM(M10+S10+Y10+AE10)</f>
        <v>2570</v>
      </c>
      <c r="E10" s="320"/>
      <c r="F10" s="321">
        <f>SUM(D10)/20</f>
        <v>128.5</v>
      </c>
      <c r="G10" s="322"/>
      <c r="H10" s="323">
        <v>127</v>
      </c>
      <c r="I10" s="323">
        <v>144</v>
      </c>
      <c r="J10" s="323">
        <v>120</v>
      </c>
      <c r="K10" s="323">
        <v>128</v>
      </c>
      <c r="L10" s="323">
        <v>128</v>
      </c>
      <c r="M10" s="324">
        <f>SUM(H10:L10)</f>
        <v>647</v>
      </c>
      <c r="N10" s="323">
        <v>108</v>
      </c>
      <c r="O10" s="323">
        <v>124</v>
      </c>
      <c r="P10" s="323">
        <v>126</v>
      </c>
      <c r="Q10" s="323">
        <v>143</v>
      </c>
      <c r="R10" s="323">
        <v>133</v>
      </c>
      <c r="S10" s="324">
        <f>SUM(N10:R10)</f>
        <v>634</v>
      </c>
      <c r="T10" s="327">
        <v>130</v>
      </c>
      <c r="U10" s="323">
        <v>144</v>
      </c>
      <c r="V10" s="323">
        <v>127</v>
      </c>
      <c r="W10" s="323">
        <v>120</v>
      </c>
      <c r="X10" s="323">
        <v>130</v>
      </c>
      <c r="Y10" s="324">
        <f>SUM(T10:X10)</f>
        <v>651</v>
      </c>
      <c r="Z10" s="325">
        <v>120</v>
      </c>
      <c r="AA10" s="325">
        <v>140</v>
      </c>
      <c r="AB10" s="325">
        <v>129</v>
      </c>
      <c r="AC10" s="325">
        <v>120</v>
      </c>
      <c r="AD10" s="325">
        <v>129</v>
      </c>
      <c r="AE10" s="326">
        <f>SUM(Z10:AD10)</f>
        <v>638</v>
      </c>
      <c r="AF10" s="17"/>
      <c r="AG10" s="133"/>
      <c r="AH10" s="133"/>
      <c r="AI10" s="133"/>
      <c r="AJ10" s="133"/>
      <c r="AK10" s="133"/>
      <c r="AL10" s="133"/>
    </row>
    <row r="11" spans="1:38" ht="18.600000000000001">
      <c r="A11" s="17"/>
      <c r="B11" s="149">
        <v>9</v>
      </c>
      <c r="C11" s="150" t="s">
        <v>28</v>
      </c>
      <c r="D11" s="319">
        <f>SUM(M11+S11+Y11+AE11)</f>
        <v>2567</v>
      </c>
      <c r="E11" s="319">
        <v>2121</v>
      </c>
      <c r="F11" s="321">
        <f>SUM(D11)/20</f>
        <v>128.35</v>
      </c>
      <c r="G11" s="322"/>
      <c r="H11" s="323">
        <v>130</v>
      </c>
      <c r="I11" s="323">
        <v>126</v>
      </c>
      <c r="J11" s="323">
        <v>124</v>
      </c>
      <c r="K11" s="323">
        <v>140</v>
      </c>
      <c r="L11" s="323">
        <v>142</v>
      </c>
      <c r="M11" s="324">
        <f>SUM(H11:L11)</f>
        <v>662</v>
      </c>
      <c r="N11" s="323">
        <v>127</v>
      </c>
      <c r="O11" s="323">
        <v>127</v>
      </c>
      <c r="P11" s="323">
        <v>125</v>
      </c>
      <c r="Q11" s="323">
        <v>109</v>
      </c>
      <c r="R11" s="323">
        <v>109</v>
      </c>
      <c r="S11" s="324">
        <f>SUM(N11:R11)</f>
        <v>597</v>
      </c>
      <c r="T11" s="323">
        <v>140</v>
      </c>
      <c r="U11" s="323">
        <v>126</v>
      </c>
      <c r="V11" s="323">
        <v>142</v>
      </c>
      <c r="W11" s="323">
        <v>120</v>
      </c>
      <c r="X11" s="323">
        <v>142</v>
      </c>
      <c r="Y11" s="324">
        <f>SUM(T11:X11)</f>
        <v>670</v>
      </c>
      <c r="Z11" s="325">
        <v>117</v>
      </c>
      <c r="AA11" s="325">
        <v>128</v>
      </c>
      <c r="AB11" s="325">
        <v>109</v>
      </c>
      <c r="AC11" s="325">
        <v>144</v>
      </c>
      <c r="AD11" s="325">
        <v>140</v>
      </c>
      <c r="AE11" s="326">
        <f>SUM(Z11:AD11)</f>
        <v>638</v>
      </c>
      <c r="AF11" s="17"/>
      <c r="AG11" s="133"/>
      <c r="AH11" s="133"/>
      <c r="AI11" s="133"/>
      <c r="AJ11" s="133"/>
      <c r="AK11" s="133"/>
      <c r="AL11" s="133"/>
    </row>
    <row r="12" spans="1:38" ht="18.600000000000001">
      <c r="A12" s="17"/>
      <c r="B12" s="149">
        <v>10</v>
      </c>
      <c r="C12" s="12" t="s">
        <v>13</v>
      </c>
      <c r="D12" s="319">
        <f>SUM(M12+S12+Y12+AE12)</f>
        <v>2550</v>
      </c>
      <c r="E12" s="319">
        <v>2048</v>
      </c>
      <c r="F12" s="321">
        <f>SUM(D12)/20</f>
        <v>127.5</v>
      </c>
      <c r="G12" s="322"/>
      <c r="H12" s="323">
        <v>109</v>
      </c>
      <c r="I12" s="323">
        <v>132</v>
      </c>
      <c r="J12" s="323">
        <v>127</v>
      </c>
      <c r="K12" s="323">
        <v>111</v>
      </c>
      <c r="L12" s="323">
        <v>109</v>
      </c>
      <c r="M12" s="324">
        <f>SUM(H12:L12)</f>
        <v>588</v>
      </c>
      <c r="N12" s="323">
        <v>142</v>
      </c>
      <c r="O12" s="323">
        <v>140</v>
      </c>
      <c r="P12" s="323">
        <v>140</v>
      </c>
      <c r="Q12" s="323">
        <v>142</v>
      </c>
      <c r="R12" s="323">
        <v>142</v>
      </c>
      <c r="S12" s="324">
        <f>SUM(N12:R12)</f>
        <v>706</v>
      </c>
      <c r="T12" s="327">
        <v>129</v>
      </c>
      <c r="U12" s="323">
        <v>140</v>
      </c>
      <c r="V12" s="323">
        <v>140</v>
      </c>
      <c r="W12" s="323">
        <v>127</v>
      </c>
      <c r="X12" s="323">
        <v>127</v>
      </c>
      <c r="Y12" s="324">
        <f>SUM(T12:X12)</f>
        <v>663</v>
      </c>
      <c r="Z12" s="325">
        <v>108</v>
      </c>
      <c r="AA12" s="325">
        <v>116</v>
      </c>
      <c r="AB12" s="325">
        <v>120</v>
      </c>
      <c r="AC12" s="325">
        <v>125</v>
      </c>
      <c r="AD12" s="325">
        <v>124</v>
      </c>
      <c r="AE12" s="326">
        <f>SUM(Z12:AD12)</f>
        <v>593</v>
      </c>
      <c r="AF12" s="17"/>
      <c r="AG12" s="133"/>
      <c r="AH12" s="133"/>
      <c r="AI12" s="133"/>
      <c r="AJ12" s="133"/>
      <c r="AK12" s="133"/>
      <c r="AL12" s="133"/>
    </row>
    <row r="13" spans="1:38" ht="18.600000000000001">
      <c r="A13" s="17"/>
      <c r="B13" s="149">
        <v>11</v>
      </c>
      <c r="C13" s="150" t="s">
        <v>43</v>
      </c>
      <c r="D13" s="319">
        <f>SUM(M13+S13+Y13+AE13)</f>
        <v>2481</v>
      </c>
      <c r="E13" s="320"/>
      <c r="F13" s="321">
        <f>SUM(D13)/20</f>
        <v>124.05</v>
      </c>
      <c r="G13" s="322"/>
      <c r="H13" s="323">
        <v>129</v>
      </c>
      <c r="I13" s="323">
        <v>112</v>
      </c>
      <c r="J13" s="323">
        <v>144</v>
      </c>
      <c r="K13" s="323">
        <v>94</v>
      </c>
      <c r="L13" s="323">
        <v>126</v>
      </c>
      <c r="M13" s="324">
        <f>SUM(H13:L13)</f>
        <v>605</v>
      </c>
      <c r="N13" s="323">
        <v>120</v>
      </c>
      <c r="O13" s="323">
        <v>129</v>
      </c>
      <c r="P13" s="323">
        <v>124</v>
      </c>
      <c r="Q13" s="323">
        <v>133</v>
      </c>
      <c r="R13" s="323">
        <v>140</v>
      </c>
      <c r="S13" s="324">
        <f>SUM(N13:R13)</f>
        <v>646</v>
      </c>
      <c r="T13" s="327">
        <v>127</v>
      </c>
      <c r="U13" s="323">
        <v>120</v>
      </c>
      <c r="V13" s="323">
        <v>107</v>
      </c>
      <c r="W13" s="323">
        <v>121</v>
      </c>
      <c r="X13" s="323">
        <v>140</v>
      </c>
      <c r="Y13" s="324">
        <f>SUM(T13:X13)</f>
        <v>615</v>
      </c>
      <c r="Z13" s="325">
        <v>144</v>
      </c>
      <c r="AA13" s="325">
        <v>128</v>
      </c>
      <c r="AB13" s="325">
        <v>140</v>
      </c>
      <c r="AC13" s="325">
        <v>111</v>
      </c>
      <c r="AD13" s="325">
        <v>92</v>
      </c>
      <c r="AE13" s="326">
        <f>SUM(Z13:AD13)</f>
        <v>615</v>
      </c>
      <c r="AF13" s="17"/>
      <c r="AG13" s="133"/>
      <c r="AH13" s="133"/>
      <c r="AI13" s="133"/>
      <c r="AJ13" s="133"/>
      <c r="AK13" s="133"/>
      <c r="AL13" s="133"/>
    </row>
    <row r="14" spans="1:38" ht="18.600000000000001">
      <c r="A14" s="17"/>
      <c r="B14" s="149">
        <v>12</v>
      </c>
      <c r="C14" s="150" t="s">
        <v>71</v>
      </c>
      <c r="D14" s="319">
        <f>SUM(M14+S14+Y14+AE14)</f>
        <v>2458</v>
      </c>
      <c r="E14" s="320"/>
      <c r="F14" s="321">
        <f>SUM(D14)/20</f>
        <v>122.9</v>
      </c>
      <c r="G14" s="322"/>
      <c r="H14" s="323">
        <v>107</v>
      </c>
      <c r="I14" s="323">
        <v>140</v>
      </c>
      <c r="J14" s="323">
        <v>148</v>
      </c>
      <c r="K14" s="323">
        <v>128</v>
      </c>
      <c r="L14" s="323">
        <v>102</v>
      </c>
      <c r="M14" s="324">
        <f>SUM(H14:L14)</f>
        <v>625</v>
      </c>
      <c r="N14" s="323">
        <v>127</v>
      </c>
      <c r="O14" s="323">
        <v>126</v>
      </c>
      <c r="P14" s="323">
        <v>107</v>
      </c>
      <c r="Q14" s="323">
        <v>110</v>
      </c>
      <c r="R14" s="323">
        <v>120</v>
      </c>
      <c r="S14" s="324">
        <f>SUM(N14:R14)</f>
        <v>590</v>
      </c>
      <c r="T14" s="327">
        <v>140</v>
      </c>
      <c r="U14" s="323">
        <v>124</v>
      </c>
      <c r="V14" s="323">
        <v>121</v>
      </c>
      <c r="W14" s="323">
        <v>109</v>
      </c>
      <c r="X14" s="323">
        <v>102</v>
      </c>
      <c r="Y14" s="324">
        <f>SUM(T14:X14)</f>
        <v>596</v>
      </c>
      <c r="Z14" s="325">
        <v>124</v>
      </c>
      <c r="AA14" s="325">
        <v>140</v>
      </c>
      <c r="AB14" s="325">
        <v>120</v>
      </c>
      <c r="AC14" s="325">
        <v>131</v>
      </c>
      <c r="AD14" s="325">
        <v>132</v>
      </c>
      <c r="AE14" s="326">
        <f>SUM(Z14:AD14)</f>
        <v>647</v>
      </c>
      <c r="AF14" s="17"/>
      <c r="AG14" s="133"/>
      <c r="AH14" s="133"/>
      <c r="AI14" s="133"/>
      <c r="AJ14" s="133"/>
      <c r="AK14" s="133"/>
      <c r="AL14" s="133"/>
    </row>
    <row r="15" spans="1:38" ht="18.600000000000001">
      <c r="A15" s="17"/>
      <c r="B15" s="149">
        <v>13</v>
      </c>
      <c r="C15" s="308" t="s">
        <v>32</v>
      </c>
      <c r="D15" s="319">
        <f>SUM(M15+S15+Y15+AE15)</f>
        <v>2408</v>
      </c>
      <c r="E15" s="320"/>
      <c r="F15" s="321">
        <f>SUM(D15)/20</f>
        <v>120.4</v>
      </c>
      <c r="G15" s="322"/>
      <c r="H15" s="323">
        <v>109</v>
      </c>
      <c r="I15" s="323">
        <v>111</v>
      </c>
      <c r="J15" s="323">
        <v>104</v>
      </c>
      <c r="K15" s="323">
        <v>128</v>
      </c>
      <c r="L15" s="323">
        <v>108</v>
      </c>
      <c r="M15" s="324">
        <f>SUM(H15:L15)</f>
        <v>560</v>
      </c>
      <c r="N15" s="323">
        <v>140</v>
      </c>
      <c r="O15" s="323">
        <v>102</v>
      </c>
      <c r="P15" s="323">
        <v>122</v>
      </c>
      <c r="Q15" s="323">
        <v>134</v>
      </c>
      <c r="R15" s="323">
        <v>123</v>
      </c>
      <c r="S15" s="324">
        <f>SUM(N15:R15)</f>
        <v>621</v>
      </c>
      <c r="T15" s="323">
        <v>132</v>
      </c>
      <c r="U15" s="323">
        <v>107</v>
      </c>
      <c r="V15" s="323">
        <v>127</v>
      </c>
      <c r="W15" s="323">
        <v>128</v>
      </c>
      <c r="X15" s="323">
        <v>127</v>
      </c>
      <c r="Y15" s="324">
        <f>SUM(T15:X15)</f>
        <v>621</v>
      </c>
      <c r="Z15" s="328">
        <v>123</v>
      </c>
      <c r="AA15" s="328">
        <v>106</v>
      </c>
      <c r="AB15" s="328">
        <v>109</v>
      </c>
      <c r="AC15" s="328">
        <v>128</v>
      </c>
      <c r="AD15" s="328">
        <v>140</v>
      </c>
      <c r="AE15" s="326">
        <f>SUM(Z15:AD15)</f>
        <v>606</v>
      </c>
      <c r="AF15" s="17"/>
      <c r="AG15" s="133"/>
      <c r="AH15" s="133"/>
      <c r="AI15" s="133"/>
      <c r="AJ15" s="133"/>
      <c r="AK15" s="133"/>
      <c r="AL15" s="133"/>
    </row>
    <row r="16" spans="1:38" ht="18.600000000000001">
      <c r="A16" s="17"/>
      <c r="B16" s="149">
        <v>14</v>
      </c>
      <c r="C16" s="150" t="s">
        <v>5</v>
      </c>
      <c r="D16" s="319">
        <f>SUM(M16+S16+Y16+AE16)</f>
        <v>2330</v>
      </c>
      <c r="E16" s="320"/>
      <c r="F16" s="321">
        <f>SUM(D16)/20</f>
        <v>116.5</v>
      </c>
      <c r="G16" s="322"/>
      <c r="H16" s="323">
        <v>126</v>
      </c>
      <c r="I16" s="323">
        <v>122</v>
      </c>
      <c r="J16" s="323">
        <v>108</v>
      </c>
      <c r="K16" s="323">
        <v>122</v>
      </c>
      <c r="L16" s="323">
        <v>92</v>
      </c>
      <c r="M16" s="324">
        <f>SUM(H16:L16)</f>
        <v>570</v>
      </c>
      <c r="N16" s="323">
        <v>107</v>
      </c>
      <c r="O16" s="323">
        <v>106</v>
      </c>
      <c r="P16" s="323">
        <v>124</v>
      </c>
      <c r="Q16" s="323">
        <v>107</v>
      </c>
      <c r="R16" s="323">
        <v>93</v>
      </c>
      <c r="S16" s="324">
        <f>SUM(N16:R16)</f>
        <v>537</v>
      </c>
      <c r="T16" s="327">
        <v>95</v>
      </c>
      <c r="U16" s="323">
        <v>129</v>
      </c>
      <c r="V16" s="323">
        <v>107</v>
      </c>
      <c r="W16" s="323">
        <v>140</v>
      </c>
      <c r="X16" s="323">
        <v>129</v>
      </c>
      <c r="Y16" s="324">
        <f>SUM(T16:X16)</f>
        <v>600</v>
      </c>
      <c r="Z16" s="325">
        <v>108</v>
      </c>
      <c r="AA16" s="325">
        <v>144</v>
      </c>
      <c r="AB16" s="325">
        <v>142</v>
      </c>
      <c r="AC16" s="325">
        <v>124</v>
      </c>
      <c r="AD16" s="325">
        <v>105</v>
      </c>
      <c r="AE16" s="326">
        <f>SUM(Z16:AD16)</f>
        <v>623</v>
      </c>
      <c r="AF16" s="17"/>
      <c r="AG16" s="133"/>
      <c r="AH16" s="133"/>
      <c r="AI16" s="133"/>
      <c r="AJ16" s="133"/>
      <c r="AK16" s="133"/>
      <c r="AL16" s="133"/>
    </row>
    <row r="17" spans="1:38" ht="18.600000000000001">
      <c r="A17" s="17"/>
      <c r="B17" s="149">
        <v>15</v>
      </c>
      <c r="C17" s="150" t="s">
        <v>33</v>
      </c>
      <c r="D17" s="319">
        <f>SUM(M17+S17+Y17+AE17)</f>
        <v>2314</v>
      </c>
      <c r="E17" s="320"/>
      <c r="F17" s="321">
        <f>SUM(D17)/20</f>
        <v>115.7</v>
      </c>
      <c r="G17" s="322"/>
      <c r="H17" s="323">
        <v>128</v>
      </c>
      <c r="I17" s="323">
        <v>113</v>
      </c>
      <c r="J17" s="323">
        <v>125</v>
      </c>
      <c r="K17" s="323">
        <v>129</v>
      </c>
      <c r="L17" s="323">
        <v>94</v>
      </c>
      <c r="M17" s="324">
        <f>SUM(H17:L17)</f>
        <v>589</v>
      </c>
      <c r="N17" s="323">
        <v>116</v>
      </c>
      <c r="O17" s="323">
        <v>109</v>
      </c>
      <c r="P17" s="323">
        <v>96</v>
      </c>
      <c r="Q17" s="323">
        <v>118</v>
      </c>
      <c r="R17" s="323">
        <v>94</v>
      </c>
      <c r="S17" s="324">
        <f>SUM(N17:R17)</f>
        <v>533</v>
      </c>
      <c r="T17" s="327">
        <v>124</v>
      </c>
      <c r="U17" s="323">
        <v>140</v>
      </c>
      <c r="V17" s="323">
        <v>106</v>
      </c>
      <c r="W17" s="323">
        <v>124</v>
      </c>
      <c r="X17" s="323">
        <v>123</v>
      </c>
      <c r="Y17" s="324">
        <f>SUM(T17:X17)</f>
        <v>617</v>
      </c>
      <c r="Z17" s="325">
        <v>86</v>
      </c>
      <c r="AA17" s="325">
        <v>131</v>
      </c>
      <c r="AB17" s="325">
        <v>110</v>
      </c>
      <c r="AC17" s="325">
        <v>124</v>
      </c>
      <c r="AD17" s="325">
        <v>124</v>
      </c>
      <c r="AE17" s="326">
        <f>SUM(Z17:AD17)</f>
        <v>575</v>
      </c>
      <c r="AF17" s="17"/>
      <c r="AG17" s="133"/>
      <c r="AH17" s="133"/>
      <c r="AI17" s="133"/>
      <c r="AJ17" s="133"/>
      <c r="AK17" s="133"/>
      <c r="AL17" s="133"/>
    </row>
    <row r="18" spans="1:38" ht="18.600000000000001">
      <c r="A18" s="17"/>
      <c r="B18" s="149">
        <v>16</v>
      </c>
      <c r="C18" s="150" t="s">
        <v>36</v>
      </c>
      <c r="D18" s="319">
        <f>SUM(M18+S18+Y18+AE18)</f>
        <v>2309</v>
      </c>
      <c r="E18" s="319">
        <v>2203</v>
      </c>
      <c r="F18" s="321">
        <f>SUM(D18)/20</f>
        <v>115.45</v>
      </c>
      <c r="G18" s="322"/>
      <c r="H18" s="323">
        <v>124</v>
      </c>
      <c r="I18" s="323">
        <v>111</v>
      </c>
      <c r="J18" s="323">
        <v>105</v>
      </c>
      <c r="K18" s="323">
        <v>127</v>
      </c>
      <c r="L18" s="323">
        <v>106</v>
      </c>
      <c r="M18" s="324">
        <f>SUM(H18:L18)</f>
        <v>573</v>
      </c>
      <c r="N18" s="323">
        <v>111</v>
      </c>
      <c r="O18" s="323">
        <v>109</v>
      </c>
      <c r="P18" s="323">
        <v>125</v>
      </c>
      <c r="Q18" s="323">
        <v>110</v>
      </c>
      <c r="R18" s="323">
        <v>123</v>
      </c>
      <c r="S18" s="324">
        <f>SUM(N18:R18)</f>
        <v>578</v>
      </c>
      <c r="T18" s="327">
        <v>140</v>
      </c>
      <c r="U18" s="323">
        <v>129</v>
      </c>
      <c r="V18" s="323">
        <v>128</v>
      </c>
      <c r="W18" s="323">
        <v>107</v>
      </c>
      <c r="X18" s="323">
        <v>123</v>
      </c>
      <c r="Y18" s="324">
        <f>SUM(T18:X18)</f>
        <v>627</v>
      </c>
      <c r="Z18" s="325">
        <v>111</v>
      </c>
      <c r="AA18" s="325">
        <v>87</v>
      </c>
      <c r="AB18" s="325">
        <v>120</v>
      </c>
      <c r="AC18" s="325">
        <v>91</v>
      </c>
      <c r="AD18" s="325">
        <v>122</v>
      </c>
      <c r="AE18" s="326">
        <f>SUM(Z18:AD18)</f>
        <v>531</v>
      </c>
      <c r="AF18" s="17"/>
      <c r="AG18" s="133"/>
      <c r="AH18" s="133"/>
      <c r="AI18" s="133"/>
      <c r="AJ18" s="133"/>
      <c r="AK18" s="133"/>
      <c r="AL18" s="133"/>
    </row>
    <row r="19" spans="1:38" ht="18.600000000000001">
      <c r="A19" s="17"/>
      <c r="B19" s="149">
        <v>17</v>
      </c>
      <c r="C19" s="150" t="s">
        <v>63</v>
      </c>
      <c r="D19" s="319">
        <f>SUM(M19+S19+Y19+AE19)</f>
        <v>2237</v>
      </c>
      <c r="E19" s="319">
        <v>2096</v>
      </c>
      <c r="F19" s="321">
        <f>SUM(D19)/20</f>
        <v>111.85</v>
      </c>
      <c r="G19" s="322"/>
      <c r="H19" s="323">
        <v>120</v>
      </c>
      <c r="I19" s="323">
        <v>120</v>
      </c>
      <c r="J19" s="323">
        <v>104</v>
      </c>
      <c r="K19" s="323">
        <v>109</v>
      </c>
      <c r="L19" s="323">
        <v>104</v>
      </c>
      <c r="M19" s="324">
        <f>SUM(H19:L19)</f>
        <v>557</v>
      </c>
      <c r="N19" s="323">
        <v>107</v>
      </c>
      <c r="O19" s="323">
        <v>111</v>
      </c>
      <c r="P19" s="323">
        <v>106</v>
      </c>
      <c r="Q19" s="323">
        <v>123</v>
      </c>
      <c r="R19" s="323">
        <v>101</v>
      </c>
      <c r="S19" s="324">
        <f>SUM(N19:R19)</f>
        <v>548</v>
      </c>
      <c r="T19" s="327">
        <v>120</v>
      </c>
      <c r="U19" s="323">
        <v>121</v>
      </c>
      <c r="V19" s="323">
        <v>110</v>
      </c>
      <c r="W19" s="323">
        <v>104</v>
      </c>
      <c r="X19" s="323">
        <v>123</v>
      </c>
      <c r="Y19" s="324">
        <f>SUM(T19:X19)</f>
        <v>578</v>
      </c>
      <c r="Z19" s="325">
        <v>105</v>
      </c>
      <c r="AA19" s="325">
        <v>108</v>
      </c>
      <c r="AB19" s="325">
        <v>127</v>
      </c>
      <c r="AC19" s="325">
        <v>127</v>
      </c>
      <c r="AD19" s="325">
        <v>87</v>
      </c>
      <c r="AE19" s="326">
        <f>SUM(Z19:AD19)</f>
        <v>554</v>
      </c>
      <c r="AF19" s="17"/>
      <c r="AG19" s="133"/>
      <c r="AH19" s="133"/>
      <c r="AI19" s="133"/>
      <c r="AJ19" s="133"/>
      <c r="AK19" s="133"/>
      <c r="AL19" s="133"/>
    </row>
    <row r="20" spans="1:38" ht="18.600000000000001">
      <c r="A20" s="17"/>
      <c r="B20" s="149">
        <v>18</v>
      </c>
      <c r="C20" s="150" t="s">
        <v>61</v>
      </c>
      <c r="D20" s="319">
        <f>SUM(M20+S20+Y20+AE20)</f>
        <v>2102</v>
      </c>
      <c r="E20" s="319">
        <v>2016</v>
      </c>
      <c r="F20" s="321">
        <f>SUM(D20)/20</f>
        <v>105.1</v>
      </c>
      <c r="G20" s="322"/>
      <c r="H20" s="323">
        <v>120</v>
      </c>
      <c r="I20" s="323">
        <v>99</v>
      </c>
      <c r="J20" s="323">
        <v>110</v>
      </c>
      <c r="K20" s="323">
        <v>109</v>
      </c>
      <c r="L20" s="323">
        <v>123</v>
      </c>
      <c r="M20" s="324">
        <f>SUM(H20:L20)</f>
        <v>561</v>
      </c>
      <c r="N20" s="323">
        <v>103</v>
      </c>
      <c r="O20" s="323">
        <v>87</v>
      </c>
      <c r="P20" s="323">
        <v>81</v>
      </c>
      <c r="Q20" s="323">
        <v>89</v>
      </c>
      <c r="R20" s="323">
        <v>79</v>
      </c>
      <c r="S20" s="324">
        <f>SUM(N20:R20)</f>
        <v>439</v>
      </c>
      <c r="T20" s="327">
        <v>110</v>
      </c>
      <c r="U20" s="327">
        <v>112</v>
      </c>
      <c r="V20" s="327">
        <v>95</v>
      </c>
      <c r="W20" s="327">
        <v>122</v>
      </c>
      <c r="X20" s="323">
        <v>124</v>
      </c>
      <c r="Y20" s="324">
        <f>SUM(T20:X20)</f>
        <v>563</v>
      </c>
      <c r="Z20" s="325">
        <v>106</v>
      </c>
      <c r="AA20" s="325">
        <v>106</v>
      </c>
      <c r="AB20" s="325">
        <v>122</v>
      </c>
      <c r="AC20" s="325">
        <v>111</v>
      </c>
      <c r="AD20" s="325">
        <v>94</v>
      </c>
      <c r="AE20" s="326">
        <f>SUM(Z20:AD20)</f>
        <v>539</v>
      </c>
      <c r="AF20" s="17"/>
      <c r="AG20" s="133"/>
      <c r="AH20" s="133"/>
      <c r="AI20" s="133"/>
      <c r="AJ20" s="133"/>
      <c r="AK20" s="133"/>
      <c r="AL20" s="133"/>
    </row>
    <row r="21" spans="1:38" ht="18.600000000000001">
      <c r="A21" s="17"/>
      <c r="B21" s="149">
        <v>19</v>
      </c>
      <c r="C21" s="150" t="s">
        <v>42</v>
      </c>
      <c r="D21" s="319">
        <f>SUM(M21+S21+Y21+AE21)</f>
        <v>2066</v>
      </c>
      <c r="E21" s="320"/>
      <c r="F21" s="321">
        <f>SUM(D21)/20</f>
        <v>103.3</v>
      </c>
      <c r="G21" s="322"/>
      <c r="H21" s="323">
        <v>71</v>
      </c>
      <c r="I21" s="323">
        <v>104</v>
      </c>
      <c r="J21" s="323">
        <v>88</v>
      </c>
      <c r="K21" s="323">
        <v>107</v>
      </c>
      <c r="L21" s="323">
        <v>85</v>
      </c>
      <c r="M21" s="324">
        <f>SUM(H21:L21)</f>
        <v>455</v>
      </c>
      <c r="N21" s="323">
        <v>125</v>
      </c>
      <c r="O21" s="323">
        <v>102</v>
      </c>
      <c r="P21" s="323">
        <v>105</v>
      </c>
      <c r="Q21" s="323">
        <v>91</v>
      </c>
      <c r="R21" s="323">
        <v>106</v>
      </c>
      <c r="S21" s="324">
        <f>SUM(N21:R21)</f>
        <v>529</v>
      </c>
      <c r="T21" s="327">
        <v>110</v>
      </c>
      <c r="U21" s="323">
        <v>95</v>
      </c>
      <c r="V21" s="323">
        <v>120</v>
      </c>
      <c r="W21" s="323">
        <v>128</v>
      </c>
      <c r="X21" s="323">
        <v>107</v>
      </c>
      <c r="Y21" s="324">
        <f>SUM(T21:X21)</f>
        <v>560</v>
      </c>
      <c r="Z21" s="325">
        <v>69</v>
      </c>
      <c r="AA21" s="325">
        <v>103</v>
      </c>
      <c r="AB21" s="325">
        <v>104</v>
      </c>
      <c r="AC21" s="325">
        <v>122</v>
      </c>
      <c r="AD21" s="325">
        <v>124</v>
      </c>
      <c r="AE21" s="326">
        <f>SUM(Z21:AD21)</f>
        <v>522</v>
      </c>
      <c r="AF21" s="17"/>
      <c r="AG21" s="133"/>
      <c r="AH21" s="133"/>
      <c r="AI21" s="133"/>
      <c r="AJ21" s="133"/>
      <c r="AK21" s="133"/>
      <c r="AL21" s="133"/>
    </row>
    <row r="22" spans="1:38" ht="18.600000000000001">
      <c r="A22" s="17"/>
      <c r="B22" s="149">
        <v>20</v>
      </c>
      <c r="C22" s="150" t="s">
        <v>37</v>
      </c>
      <c r="D22" s="319">
        <f>SUM(M22+S22+Y22+AE22)</f>
        <v>2056</v>
      </c>
      <c r="E22" s="319">
        <v>2301</v>
      </c>
      <c r="F22" s="321">
        <f>SUM(D22)/20</f>
        <v>102.8</v>
      </c>
      <c r="G22" s="322"/>
      <c r="H22" s="323">
        <v>94</v>
      </c>
      <c r="I22" s="323">
        <v>123</v>
      </c>
      <c r="J22" s="323">
        <v>107</v>
      </c>
      <c r="K22" s="323">
        <v>90</v>
      </c>
      <c r="L22" s="323">
        <v>91</v>
      </c>
      <c r="M22" s="324">
        <f>SUM(H22:L22)</f>
        <v>505</v>
      </c>
      <c r="N22" s="323">
        <v>104</v>
      </c>
      <c r="O22" s="323">
        <v>88</v>
      </c>
      <c r="P22" s="323">
        <v>106</v>
      </c>
      <c r="Q22" s="323">
        <v>108</v>
      </c>
      <c r="R22" s="323">
        <v>105</v>
      </c>
      <c r="S22" s="324">
        <f>SUM(N22:R22)</f>
        <v>511</v>
      </c>
      <c r="T22" s="323">
        <v>100</v>
      </c>
      <c r="U22" s="323">
        <v>126</v>
      </c>
      <c r="V22" s="323">
        <v>105</v>
      </c>
      <c r="W22" s="323">
        <v>107</v>
      </c>
      <c r="X22" s="323">
        <v>96</v>
      </c>
      <c r="Y22" s="324">
        <f>SUM(T22:X22)</f>
        <v>534</v>
      </c>
      <c r="Z22" s="325">
        <v>93</v>
      </c>
      <c r="AA22" s="325">
        <v>88</v>
      </c>
      <c r="AB22" s="325">
        <v>106</v>
      </c>
      <c r="AC22" s="325">
        <v>113</v>
      </c>
      <c r="AD22" s="325">
        <v>106</v>
      </c>
      <c r="AE22" s="326">
        <f>SUM(Z22:AD22)</f>
        <v>506</v>
      </c>
      <c r="AF22" s="17"/>
      <c r="AG22" s="133"/>
      <c r="AH22" s="133"/>
      <c r="AI22" s="133"/>
      <c r="AJ22" s="133"/>
      <c r="AK22" s="133"/>
      <c r="AL22" s="133"/>
    </row>
    <row r="23" spans="1:38" ht="18.600000000000001">
      <c r="A23" s="17"/>
      <c r="B23" s="149">
        <v>21</v>
      </c>
      <c r="C23" s="150" t="s">
        <v>39</v>
      </c>
      <c r="D23" s="319">
        <f>SUM(M23+S23+Y23+AE23)</f>
        <v>2036</v>
      </c>
      <c r="E23" s="320"/>
      <c r="F23" s="321">
        <f>SUM(D23)/20</f>
        <v>101.8</v>
      </c>
      <c r="G23" s="322"/>
      <c r="H23" s="323">
        <v>107</v>
      </c>
      <c r="I23" s="323">
        <v>120</v>
      </c>
      <c r="J23" s="323">
        <v>86</v>
      </c>
      <c r="K23" s="323">
        <v>94</v>
      </c>
      <c r="L23" s="323">
        <v>105</v>
      </c>
      <c r="M23" s="324">
        <f>SUM(H23:L23)</f>
        <v>512</v>
      </c>
      <c r="N23" s="323">
        <v>75</v>
      </c>
      <c r="O23" s="323">
        <v>107</v>
      </c>
      <c r="P23" s="323">
        <v>124</v>
      </c>
      <c r="Q23" s="323">
        <v>83</v>
      </c>
      <c r="R23" s="323">
        <v>111</v>
      </c>
      <c r="S23" s="324">
        <f>SUM(N23:R23)</f>
        <v>500</v>
      </c>
      <c r="T23" s="327">
        <v>105</v>
      </c>
      <c r="U23" s="323">
        <v>108</v>
      </c>
      <c r="V23" s="323">
        <v>86</v>
      </c>
      <c r="W23" s="323">
        <v>98</v>
      </c>
      <c r="X23" s="323">
        <v>104</v>
      </c>
      <c r="Y23" s="324">
        <f>SUM(T23:X23)</f>
        <v>501</v>
      </c>
      <c r="Z23" s="325">
        <v>98</v>
      </c>
      <c r="AA23" s="325">
        <v>106</v>
      </c>
      <c r="AB23" s="325">
        <v>105</v>
      </c>
      <c r="AC23" s="325">
        <v>116</v>
      </c>
      <c r="AD23" s="325">
        <v>98</v>
      </c>
      <c r="AE23" s="326">
        <f>SUM(Z23:AD23)</f>
        <v>523</v>
      </c>
      <c r="AF23" s="17"/>
      <c r="AG23" s="133"/>
      <c r="AH23" s="133"/>
      <c r="AI23" s="133"/>
      <c r="AJ23" s="133"/>
      <c r="AK23" s="133"/>
      <c r="AL23" s="133"/>
    </row>
    <row r="24" spans="1:38" ht="18.600000000000001">
      <c r="A24" s="17"/>
      <c r="B24" s="149">
        <v>22</v>
      </c>
      <c r="C24" s="308" t="s">
        <v>35</v>
      </c>
      <c r="D24" s="319">
        <f>SUM(M24+S24+Y24+AE24)</f>
        <v>2026</v>
      </c>
      <c r="E24" s="320"/>
      <c r="F24" s="321">
        <f>SUM(D24)/20</f>
        <v>101.3</v>
      </c>
      <c r="G24" s="322"/>
      <c r="H24" s="323">
        <v>115</v>
      </c>
      <c r="I24" s="323">
        <v>108</v>
      </c>
      <c r="J24" s="323">
        <v>106</v>
      </c>
      <c r="K24" s="323">
        <v>111</v>
      </c>
      <c r="L24" s="323">
        <v>93</v>
      </c>
      <c r="M24" s="324">
        <f>SUM(H24:L24)</f>
        <v>533</v>
      </c>
      <c r="N24" s="323">
        <v>84</v>
      </c>
      <c r="O24" s="323">
        <v>88</v>
      </c>
      <c r="P24" s="323">
        <v>112</v>
      </c>
      <c r="Q24" s="323">
        <v>77</v>
      </c>
      <c r="R24" s="323">
        <v>110</v>
      </c>
      <c r="S24" s="324">
        <f>SUM(N24:R24)</f>
        <v>471</v>
      </c>
      <c r="T24" s="327">
        <v>112</v>
      </c>
      <c r="U24" s="323">
        <v>108</v>
      </c>
      <c r="V24" s="323">
        <v>101</v>
      </c>
      <c r="W24" s="323">
        <v>75</v>
      </c>
      <c r="X24" s="323">
        <v>108</v>
      </c>
      <c r="Y24" s="324">
        <f>SUM(T24:X24)</f>
        <v>504</v>
      </c>
      <c r="Z24" s="328">
        <v>105</v>
      </c>
      <c r="AA24" s="328">
        <v>94</v>
      </c>
      <c r="AB24" s="328">
        <v>124</v>
      </c>
      <c r="AC24" s="328">
        <v>103</v>
      </c>
      <c r="AD24" s="328">
        <v>92</v>
      </c>
      <c r="AE24" s="326">
        <f>SUM(Z24:AD24)</f>
        <v>518</v>
      </c>
      <c r="AF24" s="17"/>
      <c r="AG24" s="133"/>
      <c r="AH24" s="133"/>
      <c r="AI24" s="133"/>
      <c r="AJ24" s="133"/>
      <c r="AK24" s="133"/>
      <c r="AL24" s="133"/>
    </row>
    <row r="25" spans="1:38" ht="18.600000000000001">
      <c r="A25" s="17"/>
      <c r="B25" s="149">
        <v>23</v>
      </c>
      <c r="C25" s="150" t="s">
        <v>72</v>
      </c>
      <c r="D25" s="319">
        <f>SUM(M25+S25+Y25+AE25)</f>
        <v>1981</v>
      </c>
      <c r="E25" s="320"/>
      <c r="F25" s="321">
        <f>SUM(D25)/20</f>
        <v>99.05</v>
      </c>
      <c r="G25" s="322"/>
      <c r="H25" s="323">
        <v>95</v>
      </c>
      <c r="I25" s="323">
        <v>102</v>
      </c>
      <c r="J25" s="323">
        <v>77</v>
      </c>
      <c r="K25" s="323">
        <v>88</v>
      </c>
      <c r="L25" s="323">
        <v>108</v>
      </c>
      <c r="M25" s="324">
        <f>SUM(H25:L25)</f>
        <v>470</v>
      </c>
      <c r="N25" s="323">
        <v>88</v>
      </c>
      <c r="O25" s="323">
        <v>87</v>
      </c>
      <c r="P25" s="323">
        <v>108</v>
      </c>
      <c r="Q25" s="323">
        <v>92</v>
      </c>
      <c r="R25" s="323">
        <v>75</v>
      </c>
      <c r="S25" s="324">
        <f>SUM(N25:R25)</f>
        <v>450</v>
      </c>
      <c r="T25" s="327">
        <v>126</v>
      </c>
      <c r="U25" s="323">
        <v>92</v>
      </c>
      <c r="V25" s="323">
        <v>88</v>
      </c>
      <c r="W25" s="323">
        <v>122</v>
      </c>
      <c r="X25" s="323">
        <v>92</v>
      </c>
      <c r="Y25" s="324">
        <f>SUM(T25:X25)</f>
        <v>520</v>
      </c>
      <c r="Z25" s="325">
        <v>97</v>
      </c>
      <c r="AA25" s="325">
        <v>102</v>
      </c>
      <c r="AB25" s="325">
        <v>109</v>
      </c>
      <c r="AC25" s="325">
        <v>111</v>
      </c>
      <c r="AD25" s="325">
        <v>122</v>
      </c>
      <c r="AE25" s="326">
        <f>SUM(Z25:AD25)</f>
        <v>541</v>
      </c>
      <c r="AF25" s="17"/>
      <c r="AG25" s="133"/>
      <c r="AH25" s="133"/>
      <c r="AI25" s="133"/>
      <c r="AJ25" s="133"/>
      <c r="AK25" s="133"/>
      <c r="AL25" s="133"/>
    </row>
    <row r="26" spans="1:38" ht="18.600000000000001">
      <c r="A26" s="17"/>
      <c r="B26" s="149">
        <v>24</v>
      </c>
      <c r="C26" s="150" t="s">
        <v>40</v>
      </c>
      <c r="D26" s="319">
        <f>SUM(M26+S26+Y26+AE26)</f>
        <v>1923</v>
      </c>
      <c r="E26" s="320"/>
      <c r="F26" s="321">
        <f>SUM(D26)/20</f>
        <v>96.15</v>
      </c>
      <c r="G26" s="322"/>
      <c r="H26" s="323">
        <v>96</v>
      </c>
      <c r="I26" s="323">
        <v>112</v>
      </c>
      <c r="J26" s="323">
        <v>113</v>
      </c>
      <c r="K26" s="323">
        <v>109</v>
      </c>
      <c r="L26" s="323">
        <v>73</v>
      </c>
      <c r="M26" s="324">
        <f>SUM(H26:L26)</f>
        <v>503</v>
      </c>
      <c r="N26" s="323">
        <v>123</v>
      </c>
      <c r="O26" s="323">
        <v>72</v>
      </c>
      <c r="P26" s="323">
        <v>93</v>
      </c>
      <c r="Q26" s="323">
        <v>94</v>
      </c>
      <c r="R26" s="323">
        <v>103</v>
      </c>
      <c r="S26" s="324">
        <f>SUM(N26:R26)</f>
        <v>485</v>
      </c>
      <c r="T26" s="323">
        <v>108</v>
      </c>
      <c r="U26" s="323">
        <v>106</v>
      </c>
      <c r="V26" s="323">
        <v>104</v>
      </c>
      <c r="W26" s="323">
        <v>90</v>
      </c>
      <c r="X26" s="323">
        <v>69</v>
      </c>
      <c r="Y26" s="324">
        <f>SUM(T26:X26)</f>
        <v>477</v>
      </c>
      <c r="Z26" s="325">
        <v>106</v>
      </c>
      <c r="AA26" s="325">
        <v>102</v>
      </c>
      <c r="AB26" s="325">
        <v>91</v>
      </c>
      <c r="AC26" s="325">
        <v>74</v>
      </c>
      <c r="AD26" s="325">
        <v>85</v>
      </c>
      <c r="AE26" s="326">
        <f>SUM(Z26:AD26)</f>
        <v>458</v>
      </c>
      <c r="AF26" s="17"/>
      <c r="AG26" s="133"/>
      <c r="AH26" s="133"/>
      <c r="AI26" s="133"/>
      <c r="AJ26" s="133"/>
      <c r="AK26" s="133"/>
      <c r="AL26" s="133"/>
    </row>
    <row r="27" spans="1:38" ht="18.600000000000001">
      <c r="A27" s="17"/>
      <c r="B27" s="149">
        <v>25</v>
      </c>
      <c r="C27" s="150" t="s">
        <v>38</v>
      </c>
      <c r="D27" s="319">
        <f>SUM(M27+S27+Y27+AE27)</f>
        <v>1880</v>
      </c>
      <c r="E27" s="320"/>
      <c r="F27" s="321">
        <f>SUM(D27)/20</f>
        <v>94</v>
      </c>
      <c r="G27" s="322"/>
      <c r="H27" s="323">
        <v>76</v>
      </c>
      <c r="I27" s="323">
        <v>108</v>
      </c>
      <c r="J27" s="323">
        <v>90</v>
      </c>
      <c r="K27" s="323">
        <v>102</v>
      </c>
      <c r="L27" s="323">
        <v>87</v>
      </c>
      <c r="M27" s="324">
        <f>SUM(H27:L27)</f>
        <v>463</v>
      </c>
      <c r="N27" s="323">
        <v>96</v>
      </c>
      <c r="O27" s="323">
        <v>87</v>
      </c>
      <c r="P27" s="323">
        <v>73</v>
      </c>
      <c r="Q27" s="323">
        <v>107</v>
      </c>
      <c r="R27" s="323">
        <v>108</v>
      </c>
      <c r="S27" s="324">
        <f>SUM(N27:R27)</f>
        <v>471</v>
      </c>
      <c r="T27" s="327">
        <v>72</v>
      </c>
      <c r="U27" s="323">
        <v>103</v>
      </c>
      <c r="V27" s="323">
        <v>112</v>
      </c>
      <c r="W27" s="323">
        <v>106</v>
      </c>
      <c r="X27" s="323">
        <v>88</v>
      </c>
      <c r="Y27" s="324">
        <f>SUM(T27:X27)</f>
        <v>481</v>
      </c>
      <c r="Z27" s="325">
        <v>90</v>
      </c>
      <c r="AA27" s="325">
        <v>60</v>
      </c>
      <c r="AB27" s="325">
        <v>87</v>
      </c>
      <c r="AC27" s="325">
        <v>108</v>
      </c>
      <c r="AD27" s="325">
        <v>120</v>
      </c>
      <c r="AE27" s="326">
        <f>SUM(Z27:AD27)</f>
        <v>465</v>
      </c>
      <c r="AF27" s="17"/>
      <c r="AG27" s="133"/>
      <c r="AH27" s="133"/>
      <c r="AI27" s="133"/>
      <c r="AJ27" s="133"/>
      <c r="AK27" s="133"/>
      <c r="AL27" s="133"/>
    </row>
    <row r="28" spans="1:38" ht="18.600000000000001">
      <c r="A28" s="17"/>
      <c r="B28" s="149">
        <v>26</v>
      </c>
      <c r="C28" s="150" t="s">
        <v>58</v>
      </c>
      <c r="D28" s="319">
        <f>SUM(M28+S28+Y28+AE28)</f>
        <v>0</v>
      </c>
      <c r="E28" s="320"/>
      <c r="F28" s="321">
        <f>SUM(D28)/20</f>
        <v>0</v>
      </c>
      <c r="G28" s="322"/>
      <c r="H28" s="323">
        <v>0</v>
      </c>
      <c r="I28" s="323">
        <v>0</v>
      </c>
      <c r="J28" s="323">
        <v>0</v>
      </c>
      <c r="K28" s="323">
        <v>0</v>
      </c>
      <c r="L28" s="323">
        <v>0</v>
      </c>
      <c r="M28" s="324">
        <f>SUM(H28:L28)</f>
        <v>0</v>
      </c>
      <c r="N28" s="323">
        <v>0</v>
      </c>
      <c r="O28" s="323">
        <v>0</v>
      </c>
      <c r="P28" s="323">
        <v>0</v>
      </c>
      <c r="Q28" s="323">
        <v>0</v>
      </c>
      <c r="R28" s="323">
        <v>0</v>
      </c>
      <c r="S28" s="324">
        <f>SUM(N28:R28)</f>
        <v>0</v>
      </c>
      <c r="T28" s="327">
        <v>0</v>
      </c>
      <c r="U28" s="327">
        <v>0</v>
      </c>
      <c r="V28" s="327">
        <v>0</v>
      </c>
      <c r="W28" s="327">
        <v>0</v>
      </c>
      <c r="X28" s="323">
        <v>0</v>
      </c>
      <c r="Y28" s="324">
        <f>SUM(T28:X28)</f>
        <v>0</v>
      </c>
      <c r="Z28" s="325">
        <v>0</v>
      </c>
      <c r="AA28" s="325">
        <v>0</v>
      </c>
      <c r="AB28" s="325">
        <v>0</v>
      </c>
      <c r="AC28" s="325">
        <v>0</v>
      </c>
      <c r="AD28" s="325">
        <v>0</v>
      </c>
      <c r="AE28" s="326">
        <f>SUM(Z28:AD28)</f>
        <v>0</v>
      </c>
      <c r="AF28" s="17"/>
      <c r="AG28" s="133"/>
      <c r="AH28" s="133"/>
      <c r="AI28" s="133"/>
      <c r="AJ28" s="133"/>
      <c r="AK28" s="133"/>
      <c r="AL28" s="133"/>
    </row>
    <row r="29" spans="1:38" ht="18.600000000000001">
      <c r="A29" s="17"/>
      <c r="B29" s="307">
        <v>27</v>
      </c>
      <c r="C29" s="150" t="s">
        <v>59</v>
      </c>
      <c r="D29" s="319">
        <f>SUM(M29+S29+Y29+AE29)</f>
        <v>0</v>
      </c>
      <c r="E29" s="320"/>
      <c r="F29" s="321">
        <f>SUM(D29)/20</f>
        <v>0</v>
      </c>
      <c r="G29" s="322"/>
      <c r="H29" s="323">
        <v>0</v>
      </c>
      <c r="I29" s="323">
        <v>0</v>
      </c>
      <c r="J29" s="323">
        <v>0</v>
      </c>
      <c r="K29" s="323">
        <v>0</v>
      </c>
      <c r="L29" s="323">
        <v>0</v>
      </c>
      <c r="M29" s="324">
        <f>SUM(H29:L29)</f>
        <v>0</v>
      </c>
      <c r="N29" s="323">
        <v>0</v>
      </c>
      <c r="O29" s="323">
        <v>0</v>
      </c>
      <c r="P29" s="323">
        <v>0</v>
      </c>
      <c r="Q29" s="323">
        <v>0</v>
      </c>
      <c r="R29" s="323">
        <v>0</v>
      </c>
      <c r="S29" s="324">
        <f>SUM(N29:R29)</f>
        <v>0</v>
      </c>
      <c r="T29" s="327">
        <v>0</v>
      </c>
      <c r="U29" s="323">
        <v>0</v>
      </c>
      <c r="V29" s="323">
        <v>0</v>
      </c>
      <c r="W29" s="323">
        <v>0</v>
      </c>
      <c r="X29" s="323">
        <v>0</v>
      </c>
      <c r="Y29" s="324">
        <f>SUM(T29:X29)</f>
        <v>0</v>
      </c>
      <c r="Z29" s="325">
        <v>0</v>
      </c>
      <c r="AA29" s="325">
        <v>0</v>
      </c>
      <c r="AB29" s="325">
        <v>0</v>
      </c>
      <c r="AC29" s="325">
        <v>0</v>
      </c>
      <c r="AD29" s="325">
        <v>0</v>
      </c>
      <c r="AE29" s="326">
        <f>SUM(Z29:AD29)</f>
        <v>0</v>
      </c>
      <c r="AF29" s="17"/>
      <c r="AG29" s="133"/>
      <c r="AH29" s="133"/>
      <c r="AI29" s="133"/>
      <c r="AJ29" s="133"/>
      <c r="AK29" s="133"/>
      <c r="AL29" s="133"/>
    </row>
    <row r="30" spans="1:38" ht="18.600000000000001">
      <c r="A30" s="17"/>
      <c r="B30" s="307">
        <v>28</v>
      </c>
      <c r="C30" s="150" t="s">
        <v>25</v>
      </c>
      <c r="D30" s="319">
        <f>SUM(M30+S30+Y30+AE30)</f>
        <v>0</v>
      </c>
      <c r="E30" s="320"/>
      <c r="F30" s="321">
        <f>SUM(D30)/20</f>
        <v>0</v>
      </c>
      <c r="G30" s="322"/>
      <c r="H30" s="323">
        <v>0</v>
      </c>
      <c r="I30" s="323">
        <v>0</v>
      </c>
      <c r="J30" s="323">
        <v>0</v>
      </c>
      <c r="K30" s="323">
        <v>0</v>
      </c>
      <c r="L30" s="323">
        <v>0</v>
      </c>
      <c r="M30" s="324">
        <f>SUM(H30:L30)</f>
        <v>0</v>
      </c>
      <c r="N30" s="323">
        <v>0</v>
      </c>
      <c r="O30" s="323">
        <v>0</v>
      </c>
      <c r="P30" s="323">
        <v>0</v>
      </c>
      <c r="Q30" s="323">
        <v>0</v>
      </c>
      <c r="R30" s="323">
        <v>0</v>
      </c>
      <c r="S30" s="324">
        <f>SUM(N30:R30)</f>
        <v>0</v>
      </c>
      <c r="T30" s="323">
        <v>0</v>
      </c>
      <c r="U30" s="323">
        <v>0</v>
      </c>
      <c r="V30" s="323">
        <v>0</v>
      </c>
      <c r="W30" s="323">
        <v>0</v>
      </c>
      <c r="X30" s="323">
        <v>0</v>
      </c>
      <c r="Y30" s="324">
        <f>SUM(T30:X30)</f>
        <v>0</v>
      </c>
      <c r="Z30" s="325">
        <v>0</v>
      </c>
      <c r="AA30" s="325">
        <v>0</v>
      </c>
      <c r="AB30" s="325">
        <v>0</v>
      </c>
      <c r="AC30" s="325">
        <v>0</v>
      </c>
      <c r="AD30" s="325">
        <v>0</v>
      </c>
      <c r="AE30" s="326">
        <f>SUM(Z30:AD30)</f>
        <v>0</v>
      </c>
      <c r="AF30" s="17"/>
      <c r="AG30" s="133"/>
      <c r="AH30" s="133"/>
      <c r="AI30" s="133"/>
      <c r="AJ30" s="133"/>
      <c r="AK30" s="133"/>
      <c r="AL30" s="133"/>
    </row>
    <row r="31" spans="1:38" ht="18.600000000000001">
      <c r="A31" s="17"/>
      <c r="B31" s="307">
        <v>29</v>
      </c>
      <c r="C31" s="308" t="s">
        <v>41</v>
      </c>
      <c r="D31" s="319">
        <f>SUM(M31+S31+Y31+AE31)</f>
        <v>0</v>
      </c>
      <c r="E31" s="320"/>
      <c r="F31" s="321">
        <f>SUM(D31)/20</f>
        <v>0</v>
      </c>
      <c r="G31" s="322"/>
      <c r="H31" s="323">
        <v>0</v>
      </c>
      <c r="I31" s="323">
        <v>0</v>
      </c>
      <c r="J31" s="323">
        <v>0</v>
      </c>
      <c r="K31" s="323">
        <v>0</v>
      </c>
      <c r="L31" s="323">
        <v>0</v>
      </c>
      <c r="M31" s="324">
        <f>SUM(H31:L31)</f>
        <v>0</v>
      </c>
      <c r="N31" s="323">
        <v>0</v>
      </c>
      <c r="O31" s="323">
        <v>0</v>
      </c>
      <c r="P31" s="323">
        <v>0</v>
      </c>
      <c r="Q31" s="323">
        <v>0</v>
      </c>
      <c r="R31" s="323">
        <v>0</v>
      </c>
      <c r="S31" s="324">
        <f>SUM(N31:R31)</f>
        <v>0</v>
      </c>
      <c r="T31" s="327">
        <v>0</v>
      </c>
      <c r="U31" s="323">
        <v>0</v>
      </c>
      <c r="V31" s="323">
        <v>0</v>
      </c>
      <c r="W31" s="323">
        <v>0</v>
      </c>
      <c r="X31" s="323">
        <v>0</v>
      </c>
      <c r="Y31" s="324">
        <f>SUM(T31:X31)</f>
        <v>0</v>
      </c>
      <c r="Z31" s="328">
        <v>0</v>
      </c>
      <c r="AA31" s="328">
        <v>0</v>
      </c>
      <c r="AB31" s="328">
        <v>0</v>
      </c>
      <c r="AC31" s="328">
        <v>0</v>
      </c>
      <c r="AD31" s="328">
        <v>0</v>
      </c>
      <c r="AE31" s="326">
        <f>SUM(Z31:AD31)</f>
        <v>0</v>
      </c>
      <c r="AF31" s="17"/>
      <c r="AG31" s="133"/>
      <c r="AH31" s="133"/>
      <c r="AI31" s="133"/>
      <c r="AJ31" s="133"/>
      <c r="AK31" s="133"/>
      <c r="AL31" s="133"/>
    </row>
    <row r="32" spans="1:38" ht="18.600000000000001">
      <c r="A32" s="17"/>
      <c r="B32" s="307">
        <v>30</v>
      </c>
      <c r="C32" s="308" t="s">
        <v>3</v>
      </c>
      <c r="D32" s="319">
        <f>SUM(M32+S32+Y32+AE32)</f>
        <v>0</v>
      </c>
      <c r="E32" s="320"/>
      <c r="F32" s="321">
        <f>SUM(D32)/20</f>
        <v>0</v>
      </c>
      <c r="G32" s="322"/>
      <c r="H32" s="323">
        <v>0</v>
      </c>
      <c r="I32" s="323">
        <v>0</v>
      </c>
      <c r="J32" s="323">
        <v>0</v>
      </c>
      <c r="K32" s="323">
        <v>0</v>
      </c>
      <c r="L32" s="323">
        <v>0</v>
      </c>
      <c r="M32" s="324">
        <f>SUM(H32:L32)</f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4">
        <f>SUM(N32:R32)</f>
        <v>0</v>
      </c>
      <c r="T32" s="323">
        <v>0</v>
      </c>
      <c r="U32" s="323">
        <v>0</v>
      </c>
      <c r="V32" s="323">
        <v>0</v>
      </c>
      <c r="W32" s="323">
        <v>0</v>
      </c>
      <c r="X32" s="323">
        <v>0</v>
      </c>
      <c r="Y32" s="324">
        <f>SUM(T32:X32)</f>
        <v>0</v>
      </c>
      <c r="Z32" s="328">
        <v>0</v>
      </c>
      <c r="AA32" s="328">
        <v>0</v>
      </c>
      <c r="AB32" s="328">
        <v>0</v>
      </c>
      <c r="AC32" s="328">
        <v>0</v>
      </c>
      <c r="AD32" s="328">
        <v>0</v>
      </c>
      <c r="AE32" s="326">
        <f>SUM(Z32:AD32)</f>
        <v>0</v>
      </c>
      <c r="AF32" s="17"/>
      <c r="AG32" s="133"/>
      <c r="AH32" s="133"/>
      <c r="AI32" s="133"/>
      <c r="AJ32" s="133"/>
      <c r="AK32" s="133"/>
      <c r="AL32" s="133"/>
    </row>
    <row r="33" spans="1:38" ht="19.2" thickBot="1">
      <c r="A33" s="17"/>
      <c r="B33" s="309">
        <v>31</v>
      </c>
      <c r="C33" s="310" t="s">
        <v>75</v>
      </c>
      <c r="D33" s="329">
        <f>SUM(M33+S33+Y33+AE33)</f>
        <v>0</v>
      </c>
      <c r="E33" s="330"/>
      <c r="F33" s="331">
        <f>SUM(D33)/20</f>
        <v>0</v>
      </c>
      <c r="G33" s="332"/>
      <c r="H33" s="333">
        <v>0</v>
      </c>
      <c r="I33" s="333">
        <v>0</v>
      </c>
      <c r="J33" s="333">
        <v>0</v>
      </c>
      <c r="K33" s="333">
        <v>0</v>
      </c>
      <c r="L33" s="333">
        <v>0</v>
      </c>
      <c r="M33" s="334">
        <f>SUM(H33:L33)</f>
        <v>0</v>
      </c>
      <c r="N33" s="333">
        <v>0</v>
      </c>
      <c r="O33" s="333">
        <v>0</v>
      </c>
      <c r="P33" s="333">
        <v>0</v>
      </c>
      <c r="Q33" s="333">
        <v>0</v>
      </c>
      <c r="R33" s="333">
        <v>0</v>
      </c>
      <c r="S33" s="334">
        <f>SUM(N33:R33)</f>
        <v>0</v>
      </c>
      <c r="T33" s="333">
        <v>0</v>
      </c>
      <c r="U33" s="333">
        <v>0</v>
      </c>
      <c r="V33" s="333">
        <v>0</v>
      </c>
      <c r="W33" s="333">
        <v>0</v>
      </c>
      <c r="X33" s="333">
        <v>0</v>
      </c>
      <c r="Y33" s="334">
        <f>SUM(T33:X33)</f>
        <v>0</v>
      </c>
      <c r="Z33" s="335">
        <v>0</v>
      </c>
      <c r="AA33" s="335">
        <v>0</v>
      </c>
      <c r="AB33" s="335">
        <v>0</v>
      </c>
      <c r="AC33" s="335">
        <v>0</v>
      </c>
      <c r="AD33" s="335">
        <v>0</v>
      </c>
      <c r="AE33" s="336">
        <f>SUM(Z33:AD33)</f>
        <v>0</v>
      </c>
      <c r="AF33" s="17"/>
      <c r="AG33" s="133"/>
      <c r="AH33" s="133"/>
      <c r="AI33" s="133"/>
      <c r="AJ33" s="133"/>
      <c r="AK33" s="133"/>
      <c r="AL33" s="133"/>
    </row>
    <row r="34" spans="1:38" ht="18.600000000000001">
      <c r="A34" s="17"/>
      <c r="B34" s="21"/>
      <c r="C34" s="75"/>
      <c r="D34" s="62"/>
      <c r="E34" s="23"/>
      <c r="F34" s="77"/>
      <c r="G34" s="24"/>
      <c r="H34" s="76"/>
      <c r="I34" s="76"/>
      <c r="J34" s="76"/>
      <c r="K34" s="76"/>
      <c r="L34" s="76"/>
      <c r="M34" s="62"/>
      <c r="N34" s="76"/>
      <c r="O34" s="76"/>
      <c r="P34" s="76"/>
      <c r="Q34" s="76"/>
      <c r="R34" s="76"/>
      <c r="S34" s="62"/>
      <c r="T34" s="26"/>
      <c r="U34" s="26"/>
      <c r="V34" s="26"/>
      <c r="W34" s="26"/>
      <c r="X34" s="76"/>
      <c r="Y34" s="62"/>
      <c r="Z34" s="17"/>
      <c r="AA34" s="17"/>
      <c r="AB34" s="17"/>
      <c r="AC34" s="17"/>
      <c r="AD34" s="17"/>
      <c r="AE34" s="17"/>
      <c r="AF34" s="17"/>
      <c r="AG34" s="133"/>
      <c r="AH34" s="133"/>
      <c r="AI34" s="133"/>
      <c r="AJ34" s="133"/>
      <c r="AK34" s="133"/>
      <c r="AL34" s="133"/>
    </row>
    <row r="35" spans="1:38" ht="18.600000000000001">
      <c r="A35" s="17"/>
      <c r="B35" s="21"/>
      <c r="C35" s="75"/>
      <c r="D35" s="62"/>
      <c r="E35" s="23"/>
      <c r="F35" s="77"/>
      <c r="G35" s="24"/>
      <c r="H35" s="76"/>
      <c r="I35" s="76"/>
      <c r="J35" s="76"/>
      <c r="K35" s="76"/>
      <c r="L35" s="76"/>
      <c r="M35" s="62"/>
      <c r="N35" s="76"/>
      <c r="O35" s="76"/>
      <c r="P35" s="76"/>
      <c r="Q35" s="76"/>
      <c r="R35" s="76"/>
      <c r="S35" s="62"/>
      <c r="T35" s="26"/>
      <c r="U35" s="76"/>
      <c r="V35" s="76"/>
      <c r="W35" s="76"/>
      <c r="X35" s="76"/>
      <c r="Y35" s="62"/>
      <c r="Z35" s="17"/>
      <c r="AA35" s="17"/>
      <c r="AB35" s="17"/>
      <c r="AC35" s="17"/>
      <c r="AD35" s="17"/>
      <c r="AE35" s="17"/>
      <c r="AF35" s="17"/>
      <c r="AG35" s="133"/>
      <c r="AH35" s="133"/>
      <c r="AI35" s="133"/>
      <c r="AJ35" s="133"/>
      <c r="AK35" s="133"/>
      <c r="AL35" s="133"/>
    </row>
    <row r="36" spans="1:38" ht="18.600000000000001">
      <c r="A36" s="17"/>
      <c r="B36" s="21"/>
      <c r="C36" s="75"/>
      <c r="D36" s="62"/>
      <c r="E36" s="23"/>
      <c r="F36" s="77"/>
      <c r="G36" s="24"/>
      <c r="H36" s="76"/>
      <c r="I36" s="76"/>
      <c r="J36" s="76"/>
      <c r="K36" s="76"/>
      <c r="L36" s="76"/>
      <c r="M36" s="62"/>
      <c r="N36" s="76"/>
      <c r="O36" s="76"/>
      <c r="P36" s="76"/>
      <c r="Q36" s="76"/>
      <c r="R36" s="76"/>
      <c r="S36" s="62"/>
      <c r="T36" s="26"/>
      <c r="U36" s="76"/>
      <c r="V36" s="76"/>
      <c r="W36" s="76"/>
      <c r="X36" s="76"/>
      <c r="Y36" s="62"/>
      <c r="Z36" s="17"/>
      <c r="AA36" s="17"/>
      <c r="AB36" s="17"/>
      <c r="AC36" s="17"/>
      <c r="AD36" s="17"/>
      <c r="AE36" s="17"/>
      <c r="AF36" s="17"/>
      <c r="AG36" s="133"/>
      <c r="AH36" s="133"/>
      <c r="AI36" s="133"/>
      <c r="AJ36" s="133"/>
      <c r="AK36" s="133"/>
      <c r="AL36" s="133"/>
    </row>
    <row r="37" spans="1:38" ht="18.600000000000001">
      <c r="A37" s="17"/>
      <c r="B37" s="21"/>
      <c r="C37" s="75"/>
      <c r="D37" s="62"/>
      <c r="E37" s="23"/>
      <c r="F37" s="77"/>
      <c r="G37" s="24"/>
      <c r="H37" s="76"/>
      <c r="I37" s="76"/>
      <c r="J37" s="76"/>
      <c r="K37" s="76"/>
      <c r="L37" s="76"/>
      <c r="M37" s="62"/>
      <c r="N37" s="76"/>
      <c r="O37" s="76"/>
      <c r="P37" s="76"/>
      <c r="Q37" s="76"/>
      <c r="R37" s="76"/>
      <c r="S37" s="62"/>
      <c r="T37" s="26"/>
      <c r="U37" s="76"/>
      <c r="V37" s="76"/>
      <c r="W37" s="76"/>
      <c r="X37" s="76"/>
      <c r="Y37" s="62"/>
      <c r="Z37" s="17"/>
      <c r="AA37" s="17"/>
      <c r="AB37" s="17"/>
      <c r="AC37" s="17"/>
      <c r="AD37" s="17"/>
      <c r="AE37" s="17"/>
      <c r="AF37" s="17"/>
      <c r="AG37" s="133"/>
      <c r="AH37" s="133"/>
      <c r="AI37" s="133"/>
      <c r="AJ37" s="133"/>
      <c r="AK37" s="133"/>
      <c r="AL37" s="133"/>
    </row>
    <row r="38" spans="1:38" ht="18.600000000000001">
      <c r="A38" s="17"/>
      <c r="B38" s="21"/>
      <c r="C38" s="75"/>
      <c r="D38" s="62"/>
      <c r="E38" s="23"/>
      <c r="F38" s="77"/>
      <c r="G38" s="24"/>
      <c r="H38" s="76"/>
      <c r="I38" s="76"/>
      <c r="J38" s="76"/>
      <c r="K38" s="76"/>
      <c r="L38" s="76"/>
      <c r="M38" s="62"/>
      <c r="N38" s="76"/>
      <c r="O38" s="76"/>
      <c r="P38" s="76"/>
      <c r="Q38" s="76"/>
      <c r="R38" s="76"/>
      <c r="S38" s="62"/>
      <c r="T38" s="26"/>
      <c r="U38" s="76"/>
      <c r="V38" s="76"/>
      <c r="W38" s="76"/>
      <c r="X38" s="76"/>
      <c r="Y38" s="62"/>
      <c r="Z38" s="17"/>
      <c r="AA38" s="17"/>
      <c r="AB38" s="17"/>
      <c r="AC38" s="17"/>
      <c r="AD38" s="17"/>
      <c r="AE38" s="17"/>
      <c r="AF38" s="17"/>
      <c r="AG38" s="133"/>
      <c r="AH38" s="133"/>
      <c r="AI38" s="133"/>
      <c r="AJ38" s="133"/>
      <c r="AK38" s="133"/>
      <c r="AL38" s="133"/>
    </row>
    <row r="39" spans="1:38" ht="18.600000000000001">
      <c r="A39" s="17"/>
      <c r="B39" s="21"/>
      <c r="C39" s="75"/>
      <c r="D39" s="62"/>
      <c r="E39" s="23"/>
      <c r="F39" s="77"/>
      <c r="G39" s="24"/>
      <c r="H39" s="76"/>
      <c r="I39" s="76"/>
      <c r="J39" s="76"/>
      <c r="K39" s="76"/>
      <c r="L39" s="76"/>
      <c r="M39" s="62"/>
      <c r="N39" s="76"/>
      <c r="O39" s="76"/>
      <c r="P39" s="76"/>
      <c r="Q39" s="76"/>
      <c r="R39" s="76"/>
      <c r="S39" s="62"/>
      <c r="T39" s="26"/>
      <c r="U39" s="76"/>
      <c r="V39" s="76"/>
      <c r="W39" s="76"/>
      <c r="X39" s="76"/>
      <c r="Y39" s="62"/>
      <c r="Z39" s="17"/>
      <c r="AA39" s="17"/>
      <c r="AB39" s="17"/>
      <c r="AC39" s="17"/>
      <c r="AD39" s="17"/>
      <c r="AE39" s="17"/>
      <c r="AF39" s="17"/>
      <c r="AG39" s="133"/>
      <c r="AH39" s="133"/>
      <c r="AI39" s="133"/>
      <c r="AJ39" s="133"/>
      <c r="AK39" s="133"/>
      <c r="AL39" s="133"/>
    </row>
    <row r="40" spans="1:38" ht="18.600000000000001">
      <c r="A40" s="17"/>
      <c r="B40" s="21"/>
      <c r="C40" s="75"/>
      <c r="D40" s="62"/>
      <c r="E40" s="23"/>
      <c r="F40" s="77"/>
      <c r="G40" s="24"/>
      <c r="H40" s="76"/>
      <c r="I40" s="76"/>
      <c r="J40" s="76"/>
      <c r="K40" s="76"/>
      <c r="L40" s="76"/>
      <c r="M40" s="62"/>
      <c r="N40" s="76"/>
      <c r="O40" s="76"/>
      <c r="P40" s="76"/>
      <c r="Q40" s="76"/>
      <c r="R40" s="76"/>
      <c r="S40" s="62"/>
      <c r="T40" s="26"/>
      <c r="U40" s="76"/>
      <c r="V40" s="76"/>
      <c r="W40" s="76"/>
      <c r="X40" s="76"/>
      <c r="Y40" s="62"/>
      <c r="Z40" s="17"/>
      <c r="AA40" s="17"/>
      <c r="AB40" s="17"/>
      <c r="AC40" s="17"/>
      <c r="AD40" s="17"/>
      <c r="AE40" s="17"/>
      <c r="AF40" s="17"/>
      <c r="AG40" s="133"/>
      <c r="AH40" s="133"/>
      <c r="AI40" s="133"/>
      <c r="AJ40" s="133"/>
      <c r="AK40" s="133"/>
      <c r="AL40" s="133"/>
    </row>
    <row r="41" spans="1:38" ht="18.600000000000001">
      <c r="A41" s="17"/>
      <c r="B41" s="20"/>
      <c r="C41" s="78"/>
      <c r="D41" s="79"/>
      <c r="E41" s="79"/>
      <c r="F41" s="80"/>
      <c r="G41" s="80"/>
      <c r="H41" s="81"/>
      <c r="I41" s="81"/>
      <c r="J41" s="81"/>
      <c r="K41" s="81"/>
      <c r="L41" s="81"/>
      <c r="M41" s="79"/>
      <c r="N41" s="81"/>
      <c r="O41" s="81"/>
      <c r="P41" s="81"/>
      <c r="Q41" s="81"/>
      <c r="R41" s="81"/>
      <c r="S41" s="79"/>
      <c r="T41" s="82"/>
      <c r="U41" s="81"/>
      <c r="V41" s="81"/>
      <c r="W41" s="81"/>
      <c r="X41" s="81"/>
      <c r="Y41" s="79"/>
      <c r="Z41" s="17"/>
      <c r="AA41" s="17"/>
      <c r="AB41" s="17"/>
      <c r="AC41" s="17"/>
      <c r="AD41" s="17"/>
      <c r="AE41" s="17"/>
      <c r="AF41" s="17"/>
      <c r="AG41" s="133"/>
      <c r="AH41" s="133"/>
      <c r="AI41" s="133"/>
      <c r="AJ41" s="133"/>
      <c r="AK41" s="133"/>
      <c r="AL41" s="133"/>
    </row>
    <row r="42" spans="1:38" ht="18.600000000000001">
      <c r="A42" s="17"/>
      <c r="B42" s="20"/>
      <c r="C42" s="78"/>
      <c r="D42" s="79"/>
      <c r="E42" s="79"/>
      <c r="F42" s="80"/>
      <c r="G42" s="80"/>
      <c r="H42" s="81"/>
      <c r="I42" s="81"/>
      <c r="J42" s="81"/>
      <c r="K42" s="81"/>
      <c r="L42" s="81"/>
      <c r="M42" s="79"/>
      <c r="N42" s="81"/>
      <c r="O42" s="81"/>
      <c r="P42" s="81"/>
      <c r="Q42" s="81"/>
      <c r="R42" s="81"/>
      <c r="S42" s="79"/>
      <c r="T42" s="82"/>
      <c r="U42" s="81"/>
      <c r="V42" s="81"/>
      <c r="W42" s="81"/>
      <c r="X42" s="81"/>
      <c r="Y42" s="79"/>
      <c r="Z42" s="17"/>
      <c r="AA42" s="17"/>
      <c r="AB42" s="17"/>
      <c r="AC42" s="17"/>
      <c r="AD42" s="17"/>
      <c r="AE42" s="17"/>
      <c r="AF42" s="17"/>
      <c r="AG42" s="133"/>
      <c r="AH42" s="133"/>
      <c r="AI42" s="133"/>
      <c r="AJ42" s="133"/>
      <c r="AK42" s="133"/>
      <c r="AL42" s="133"/>
    </row>
    <row r="43" spans="1:38" ht="18.600000000000001">
      <c r="A43" s="17"/>
      <c r="B43" s="20"/>
      <c r="C43" s="78"/>
      <c r="D43" s="79"/>
      <c r="E43" s="79"/>
      <c r="F43" s="80"/>
      <c r="G43" s="80"/>
      <c r="H43" s="81"/>
      <c r="I43" s="81"/>
      <c r="J43" s="81"/>
      <c r="K43" s="81"/>
      <c r="L43" s="81"/>
      <c r="M43" s="79"/>
      <c r="N43" s="81"/>
      <c r="O43" s="81"/>
      <c r="P43" s="81"/>
      <c r="Q43" s="81"/>
      <c r="R43" s="81"/>
      <c r="S43" s="79"/>
      <c r="T43" s="81"/>
      <c r="U43" s="81"/>
      <c r="V43" s="81"/>
      <c r="W43" s="81"/>
      <c r="X43" s="81"/>
      <c r="Y43" s="79"/>
      <c r="Z43" s="17"/>
      <c r="AA43" s="17"/>
      <c r="AB43" s="17"/>
      <c r="AC43" s="17"/>
      <c r="AD43" s="17"/>
      <c r="AE43" s="17"/>
      <c r="AF43" s="17"/>
      <c r="AG43" s="133"/>
      <c r="AH43" s="133"/>
      <c r="AI43" s="133"/>
      <c r="AJ43" s="133"/>
      <c r="AK43" s="133"/>
      <c r="AL43" s="133"/>
    </row>
    <row r="44" spans="1:38" ht="18.600000000000001">
      <c r="A44" s="17"/>
      <c r="B44" s="20"/>
      <c r="C44" s="78"/>
      <c r="D44" s="79"/>
      <c r="E44" s="79"/>
      <c r="F44" s="80"/>
      <c r="G44" s="80"/>
      <c r="H44" s="81"/>
      <c r="I44" s="81"/>
      <c r="J44" s="81"/>
      <c r="K44" s="81"/>
      <c r="L44" s="81"/>
      <c r="M44" s="79"/>
      <c r="N44" s="81"/>
      <c r="O44" s="81"/>
      <c r="P44" s="81"/>
      <c r="Q44" s="81"/>
      <c r="R44" s="81"/>
      <c r="S44" s="79"/>
      <c r="T44" s="81"/>
      <c r="U44" s="81"/>
      <c r="V44" s="81"/>
      <c r="W44" s="81"/>
      <c r="X44" s="81"/>
      <c r="Y44" s="79"/>
      <c r="Z44" s="17"/>
      <c r="AA44" s="17"/>
      <c r="AB44" s="17"/>
      <c r="AC44" s="17"/>
      <c r="AD44" s="17"/>
      <c r="AE44" s="17"/>
      <c r="AF44" s="17"/>
      <c r="AG44" s="133"/>
      <c r="AH44" s="133"/>
      <c r="AI44" s="133"/>
      <c r="AJ44" s="133"/>
      <c r="AK44" s="133"/>
      <c r="AL44" s="133"/>
    </row>
    <row r="45" spans="1:38" ht="18.600000000000001">
      <c r="A45" s="17"/>
      <c r="B45" s="20"/>
      <c r="C45" s="78"/>
      <c r="D45" s="79"/>
      <c r="E45" s="79"/>
      <c r="F45" s="80"/>
      <c r="G45" s="80"/>
      <c r="H45" s="81"/>
      <c r="I45" s="81"/>
      <c r="J45" s="81"/>
      <c r="K45" s="81"/>
      <c r="L45" s="81"/>
      <c r="M45" s="79"/>
      <c r="N45" s="81"/>
      <c r="O45" s="81"/>
      <c r="P45" s="81"/>
      <c r="Q45" s="81"/>
      <c r="R45" s="81"/>
      <c r="S45" s="79"/>
      <c r="T45" s="81"/>
      <c r="U45" s="81"/>
      <c r="V45" s="81"/>
      <c r="W45" s="81"/>
      <c r="X45" s="81"/>
      <c r="Y45" s="79"/>
      <c r="Z45" s="17"/>
      <c r="AA45" s="17"/>
      <c r="AB45" s="17"/>
      <c r="AC45" s="17"/>
      <c r="AD45" s="17"/>
      <c r="AE45" s="17"/>
      <c r="AF45" s="17"/>
      <c r="AG45" s="133"/>
      <c r="AH45" s="133"/>
      <c r="AI45" s="133"/>
      <c r="AJ45" s="133"/>
      <c r="AK45" s="133"/>
      <c r="AL45" s="133"/>
    </row>
    <row r="46" spans="1:38" ht="18.600000000000001">
      <c r="A46" s="17"/>
      <c r="B46" s="20"/>
      <c r="C46" s="78"/>
      <c r="D46" s="79"/>
      <c r="E46" s="79"/>
      <c r="F46" s="80"/>
      <c r="G46" s="80"/>
      <c r="H46" s="81"/>
      <c r="I46" s="81"/>
      <c r="J46" s="81"/>
      <c r="K46" s="81"/>
      <c r="L46" s="81"/>
      <c r="M46" s="79"/>
      <c r="N46" s="81"/>
      <c r="O46" s="81"/>
      <c r="P46" s="81"/>
      <c r="Q46" s="81"/>
      <c r="R46" s="81"/>
      <c r="S46" s="79"/>
      <c r="T46" s="81"/>
      <c r="U46" s="81"/>
      <c r="V46" s="81"/>
      <c r="W46" s="81"/>
      <c r="X46" s="81"/>
      <c r="Y46" s="79"/>
      <c r="Z46" s="17"/>
      <c r="AA46" s="17"/>
      <c r="AB46" s="17"/>
      <c r="AC46" s="17"/>
      <c r="AD46" s="17"/>
      <c r="AE46" s="17"/>
      <c r="AF46" s="17"/>
      <c r="AG46" s="133"/>
      <c r="AH46" s="133"/>
      <c r="AI46" s="133"/>
      <c r="AJ46" s="133"/>
      <c r="AK46" s="133"/>
      <c r="AL46" s="133"/>
    </row>
    <row r="47" spans="1:38" ht="18.600000000000001">
      <c r="A47" s="17"/>
      <c r="B47" s="20"/>
      <c r="C47" s="78"/>
      <c r="D47" s="79"/>
      <c r="E47" s="79"/>
      <c r="F47" s="80"/>
      <c r="G47" s="80"/>
      <c r="H47" s="81"/>
      <c r="I47" s="81"/>
      <c r="J47" s="81"/>
      <c r="K47" s="81"/>
      <c r="L47" s="81"/>
      <c r="M47" s="79"/>
      <c r="N47" s="81"/>
      <c r="O47" s="81"/>
      <c r="P47" s="81"/>
      <c r="Q47" s="81"/>
      <c r="R47" s="81"/>
      <c r="S47" s="79"/>
      <c r="T47" s="81"/>
      <c r="U47" s="81"/>
      <c r="V47" s="81"/>
      <c r="W47" s="81"/>
      <c r="X47" s="81"/>
      <c r="Y47" s="79"/>
      <c r="Z47" s="17"/>
      <c r="AA47" s="17"/>
      <c r="AB47" s="17"/>
      <c r="AC47" s="17"/>
      <c r="AD47" s="17"/>
      <c r="AE47" s="17"/>
      <c r="AF47" s="17"/>
      <c r="AG47" s="133"/>
      <c r="AH47" s="133"/>
      <c r="AI47" s="133"/>
      <c r="AJ47" s="133"/>
      <c r="AK47" s="133"/>
      <c r="AL47" s="133"/>
    </row>
    <row r="48" spans="1:38" ht="18.600000000000001">
      <c r="A48" s="17"/>
      <c r="B48" s="20"/>
      <c r="C48" s="78"/>
      <c r="D48" s="79"/>
      <c r="E48" s="79"/>
      <c r="F48" s="80"/>
      <c r="G48" s="80"/>
      <c r="H48" s="81"/>
      <c r="I48" s="81"/>
      <c r="J48" s="81"/>
      <c r="K48" s="81"/>
      <c r="L48" s="81"/>
      <c r="M48" s="79"/>
      <c r="N48" s="81"/>
      <c r="O48" s="81"/>
      <c r="P48" s="81"/>
      <c r="Q48" s="81"/>
      <c r="R48" s="81"/>
      <c r="S48" s="79"/>
      <c r="T48" s="81"/>
      <c r="U48" s="81"/>
      <c r="V48" s="81"/>
      <c r="W48" s="81"/>
      <c r="X48" s="81"/>
      <c r="Y48" s="79"/>
      <c r="Z48" s="17"/>
      <c r="AA48" s="17"/>
      <c r="AB48" s="17"/>
      <c r="AC48" s="17"/>
      <c r="AD48" s="17"/>
      <c r="AE48" s="17"/>
      <c r="AF48" s="17"/>
      <c r="AG48" s="133"/>
      <c r="AH48" s="133"/>
      <c r="AI48" s="133"/>
      <c r="AJ48" s="133"/>
      <c r="AK48" s="133"/>
      <c r="AL48" s="133"/>
    </row>
    <row r="49" spans="1:38" ht="18.600000000000001">
      <c r="A49" s="17"/>
      <c r="B49" s="20"/>
      <c r="C49" s="78"/>
      <c r="D49" s="79"/>
      <c r="E49" s="79"/>
      <c r="F49" s="80"/>
      <c r="G49" s="80"/>
      <c r="H49" s="81"/>
      <c r="I49" s="81"/>
      <c r="J49" s="81"/>
      <c r="K49" s="81"/>
      <c r="L49" s="81"/>
      <c r="M49" s="79"/>
      <c r="N49" s="81"/>
      <c r="O49" s="81"/>
      <c r="P49" s="81"/>
      <c r="Q49" s="81"/>
      <c r="R49" s="81"/>
      <c r="S49" s="79"/>
      <c r="T49" s="81"/>
      <c r="U49" s="81"/>
      <c r="V49" s="81"/>
      <c r="W49" s="81"/>
      <c r="X49" s="81"/>
      <c r="Y49" s="79"/>
      <c r="Z49" s="17"/>
      <c r="AA49" s="17"/>
      <c r="AB49" s="17"/>
      <c r="AC49" s="17"/>
      <c r="AD49" s="17"/>
      <c r="AE49" s="17"/>
      <c r="AF49" s="17"/>
      <c r="AG49" s="133"/>
      <c r="AH49" s="133"/>
      <c r="AI49" s="133"/>
      <c r="AJ49" s="133"/>
      <c r="AK49" s="133"/>
      <c r="AL49" s="133"/>
    </row>
    <row r="50" spans="1:38" ht="18.600000000000001">
      <c r="A50" s="17"/>
      <c r="B50" s="20"/>
      <c r="C50" s="78"/>
      <c r="D50" s="79"/>
      <c r="E50" s="79"/>
      <c r="F50" s="80"/>
      <c r="G50" s="80"/>
      <c r="H50" s="81"/>
      <c r="I50" s="81"/>
      <c r="J50" s="81"/>
      <c r="K50" s="81"/>
      <c r="L50" s="81"/>
      <c r="M50" s="79"/>
      <c r="N50" s="81"/>
      <c r="O50" s="81"/>
      <c r="P50" s="81"/>
      <c r="Q50" s="81"/>
      <c r="R50" s="81"/>
      <c r="S50" s="79"/>
      <c r="T50" s="81"/>
      <c r="U50" s="81"/>
      <c r="V50" s="81"/>
      <c r="W50" s="81"/>
      <c r="X50" s="81"/>
      <c r="Y50" s="79"/>
      <c r="Z50" s="17"/>
      <c r="AA50" s="17"/>
      <c r="AB50" s="17"/>
      <c r="AC50" s="17"/>
      <c r="AD50" s="17"/>
      <c r="AE50" s="17"/>
      <c r="AF50" s="17"/>
      <c r="AG50" s="133"/>
      <c r="AH50" s="133"/>
      <c r="AI50" s="133"/>
      <c r="AJ50" s="133"/>
      <c r="AK50" s="133"/>
      <c r="AL50" s="133"/>
    </row>
    <row r="51" spans="1:38" ht="18.600000000000001">
      <c r="A51" s="17"/>
      <c r="B51" s="20"/>
      <c r="C51" s="78"/>
      <c r="D51" s="79"/>
      <c r="E51" s="79"/>
      <c r="F51" s="80"/>
      <c r="G51" s="80"/>
      <c r="H51" s="81"/>
      <c r="I51" s="81"/>
      <c r="J51" s="81"/>
      <c r="K51" s="81"/>
      <c r="L51" s="81"/>
      <c r="M51" s="79"/>
      <c r="N51" s="81"/>
      <c r="O51" s="81"/>
      <c r="P51" s="81"/>
      <c r="Q51" s="81"/>
      <c r="R51" s="81"/>
      <c r="S51" s="79"/>
      <c r="T51" s="81"/>
      <c r="U51" s="81"/>
      <c r="V51" s="81"/>
      <c r="W51" s="81"/>
      <c r="X51" s="81"/>
      <c r="Y51" s="79"/>
      <c r="Z51" s="17"/>
      <c r="AA51" s="17"/>
      <c r="AB51" s="17"/>
      <c r="AC51" s="17"/>
      <c r="AD51" s="17"/>
      <c r="AE51" s="17"/>
      <c r="AF51" s="17"/>
      <c r="AG51" s="133"/>
      <c r="AH51" s="133"/>
      <c r="AI51" s="133"/>
      <c r="AJ51" s="133"/>
      <c r="AK51" s="133"/>
      <c r="AL51" s="133"/>
    </row>
    <row r="52" spans="1:3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33"/>
      <c r="AH52" s="133"/>
      <c r="AI52" s="133"/>
      <c r="AJ52" s="133"/>
      <c r="AK52" s="133"/>
      <c r="AL52" s="133"/>
    </row>
    <row r="53" spans="1:3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33"/>
      <c r="AH53" s="133"/>
      <c r="AI53" s="133"/>
      <c r="AJ53" s="133"/>
      <c r="AK53" s="133"/>
      <c r="AL53" s="133"/>
    </row>
    <row r="54" spans="1:3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33"/>
      <c r="AH54" s="133"/>
      <c r="AI54" s="133"/>
      <c r="AJ54" s="133"/>
      <c r="AK54" s="133"/>
      <c r="AL54" s="133"/>
    </row>
    <row r="55" spans="1:3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33"/>
      <c r="AH55" s="133"/>
      <c r="AI55" s="133"/>
      <c r="AJ55" s="133"/>
      <c r="AK55" s="133"/>
      <c r="AL55" s="133"/>
    </row>
    <row r="56" spans="1:3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33"/>
      <c r="AH56" s="133"/>
      <c r="AI56" s="133"/>
      <c r="AJ56" s="133"/>
      <c r="AK56" s="133"/>
      <c r="AL56" s="133"/>
    </row>
    <row r="57" spans="1:3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3"/>
      <c r="AH57" s="133"/>
      <c r="AI57" s="133"/>
      <c r="AJ57" s="133"/>
      <c r="AK57" s="133"/>
      <c r="AL57" s="133"/>
    </row>
    <row r="58" spans="1:3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33"/>
      <c r="AH58" s="133"/>
      <c r="AI58" s="133"/>
      <c r="AJ58" s="133"/>
      <c r="AK58" s="133"/>
      <c r="AL58" s="133"/>
    </row>
    <row r="59" spans="1:3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33"/>
      <c r="AH59" s="133"/>
      <c r="AI59" s="133"/>
      <c r="AJ59" s="133"/>
      <c r="AK59" s="133"/>
      <c r="AL59" s="133"/>
    </row>
    <row r="60" spans="1:3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33"/>
      <c r="AH60" s="133"/>
      <c r="AI60" s="133"/>
      <c r="AJ60" s="133"/>
      <c r="AK60" s="133"/>
      <c r="AL60" s="133"/>
    </row>
    <row r="61" spans="1:3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33"/>
      <c r="AH61" s="133"/>
      <c r="AI61" s="133"/>
      <c r="AJ61" s="133"/>
      <c r="AK61" s="133"/>
      <c r="AL61" s="133"/>
    </row>
    <row r="62" spans="1:3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33"/>
      <c r="AH62" s="133"/>
      <c r="AI62" s="133"/>
      <c r="AJ62" s="133"/>
      <c r="AK62" s="133"/>
      <c r="AL62" s="133"/>
    </row>
    <row r="63" spans="1:3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33"/>
      <c r="AH63" s="133"/>
      <c r="AI63" s="133"/>
      <c r="AJ63" s="133"/>
      <c r="AK63" s="133"/>
      <c r="AL63" s="133"/>
    </row>
    <row r="64" spans="1:3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33"/>
      <c r="AH64" s="133"/>
      <c r="AI64" s="133"/>
      <c r="AJ64" s="133"/>
      <c r="AK64" s="133"/>
      <c r="AL64" s="133"/>
    </row>
    <row r="65" spans="1:3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33"/>
      <c r="AH65" s="133"/>
      <c r="AI65" s="133"/>
      <c r="AJ65" s="133"/>
      <c r="AK65" s="133"/>
      <c r="AL65" s="133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D18" sqref="D18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83"/>
      <c r="B1" s="83"/>
      <c r="C1" s="83"/>
      <c r="D1" s="83"/>
      <c r="E1" s="83"/>
      <c r="F1" s="370" t="s">
        <v>65</v>
      </c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8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4.6" thickTop="1" thickBot="1">
      <c r="A2" s="83"/>
      <c r="B2" s="83"/>
      <c r="C2" s="83"/>
      <c r="D2" s="83"/>
      <c r="E2" s="83"/>
      <c r="F2" s="85"/>
      <c r="G2" s="109" t="s">
        <v>60</v>
      </c>
      <c r="H2" s="110"/>
      <c r="I2" s="361" t="s">
        <v>18</v>
      </c>
      <c r="J2" s="362"/>
      <c r="K2" s="363" t="s">
        <v>66</v>
      </c>
      <c r="L2" s="566"/>
      <c r="M2" s="490" t="s">
        <v>70</v>
      </c>
      <c r="N2" s="491"/>
      <c r="O2" s="492"/>
      <c r="P2" s="496" t="s">
        <v>76</v>
      </c>
      <c r="Q2" s="497"/>
      <c r="R2" s="88"/>
      <c r="S2" s="231" t="s">
        <v>74</v>
      </c>
      <c r="T2" s="232"/>
      <c r="U2" s="233"/>
      <c r="V2" s="17"/>
      <c r="W2" s="17"/>
      <c r="X2" s="17"/>
      <c r="Y2" s="17"/>
      <c r="Z2" s="17"/>
      <c r="AA2" s="17"/>
      <c r="AB2" s="17"/>
      <c r="AC2" s="17"/>
      <c r="AD2" s="17"/>
    </row>
    <row r="3" spans="1:30" ht="24" thickBot="1">
      <c r="A3" s="83"/>
      <c r="B3" s="83"/>
      <c r="C3" s="83"/>
      <c r="D3" s="83"/>
      <c r="E3" s="83"/>
      <c r="F3" s="39">
        <v>1</v>
      </c>
      <c r="G3" s="113" t="s">
        <v>27</v>
      </c>
      <c r="H3" s="114"/>
      <c r="I3" s="377">
        <v>179</v>
      </c>
      <c r="J3" s="378">
        <v>179</v>
      </c>
      <c r="K3" s="366">
        <v>135.49600000000001</v>
      </c>
      <c r="L3" s="367">
        <v>135.49600000000001</v>
      </c>
      <c r="M3" s="487">
        <v>1455</v>
      </c>
      <c r="N3" s="488">
        <v>1455</v>
      </c>
      <c r="O3" s="489">
        <v>1455</v>
      </c>
      <c r="P3" s="485">
        <v>1439</v>
      </c>
      <c r="Q3" s="486">
        <v>1439</v>
      </c>
      <c r="R3" s="45"/>
      <c r="S3" s="234" t="s">
        <v>73</v>
      </c>
      <c r="T3" s="235"/>
      <c r="U3" s="236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83"/>
      <c r="B4" s="83"/>
      <c r="C4" s="83"/>
      <c r="D4" s="83"/>
      <c r="E4" s="83"/>
      <c r="F4" s="39">
        <v>2</v>
      </c>
      <c r="G4" s="117" t="s">
        <v>30</v>
      </c>
      <c r="H4" s="6"/>
      <c r="I4" s="379">
        <v>167</v>
      </c>
      <c r="J4" s="380">
        <v>167</v>
      </c>
      <c r="K4" s="368">
        <v>136.04761904761904</v>
      </c>
      <c r="L4" s="493">
        <v>136.04761904761904</v>
      </c>
      <c r="M4" s="498">
        <v>1455</v>
      </c>
      <c r="N4" s="498">
        <v>1455</v>
      </c>
      <c r="O4" s="498">
        <v>1455</v>
      </c>
      <c r="P4" s="494">
        <v>1412</v>
      </c>
      <c r="Q4" s="495">
        <v>1412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83"/>
      <c r="B5" s="83"/>
      <c r="C5" s="83"/>
      <c r="D5" s="83"/>
      <c r="E5" s="83"/>
      <c r="F5" s="39">
        <v>3</v>
      </c>
      <c r="G5" s="117" t="s">
        <v>26</v>
      </c>
      <c r="H5" s="6"/>
      <c r="I5" s="379">
        <v>165</v>
      </c>
      <c r="J5" s="380">
        <v>165</v>
      </c>
      <c r="K5" s="368">
        <v>135.78749999999999</v>
      </c>
      <c r="L5" s="493">
        <v>135.78749999999999</v>
      </c>
      <c r="M5" s="499">
        <v>1447</v>
      </c>
      <c r="N5" s="499">
        <v>1447</v>
      </c>
      <c r="O5" s="499">
        <v>1447</v>
      </c>
      <c r="P5" s="494">
        <v>1430</v>
      </c>
      <c r="Q5" s="495">
        <v>1430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83"/>
      <c r="B6" s="83"/>
      <c r="C6" s="83"/>
      <c r="D6" s="83"/>
      <c r="E6" s="83"/>
      <c r="F6" s="39">
        <v>4</v>
      </c>
      <c r="G6" s="117" t="s">
        <v>29</v>
      </c>
      <c r="H6" s="6"/>
      <c r="I6" s="379">
        <v>133</v>
      </c>
      <c r="J6" s="380">
        <v>133</v>
      </c>
      <c r="K6" s="368">
        <v>132.02000000000001</v>
      </c>
      <c r="L6" s="493">
        <v>132.02000000000001</v>
      </c>
      <c r="M6" s="498">
        <v>1439</v>
      </c>
      <c r="N6" s="498">
        <v>1439</v>
      </c>
      <c r="O6" s="498">
        <v>1439</v>
      </c>
      <c r="P6" s="494">
        <v>1403</v>
      </c>
      <c r="Q6" s="495">
        <v>1403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83"/>
      <c r="B7" s="83"/>
      <c r="C7" s="83"/>
      <c r="D7" s="83"/>
      <c r="E7" s="83"/>
      <c r="F7" s="39">
        <v>5</v>
      </c>
      <c r="G7" s="117" t="s">
        <v>28</v>
      </c>
      <c r="H7" s="6"/>
      <c r="I7" s="381">
        <v>112</v>
      </c>
      <c r="J7" s="382">
        <v>112</v>
      </c>
      <c r="K7" s="368">
        <v>131.06521739130434</v>
      </c>
      <c r="L7" s="493">
        <v>131.06521739130434</v>
      </c>
      <c r="M7" s="498">
        <v>1441</v>
      </c>
      <c r="N7" s="498">
        <v>1441</v>
      </c>
      <c r="O7" s="498">
        <v>1441</v>
      </c>
      <c r="P7" s="494">
        <v>1365</v>
      </c>
      <c r="Q7" s="495">
        <v>1365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17"/>
      <c r="F8" s="39">
        <v>6</v>
      </c>
      <c r="G8" s="118" t="s">
        <v>57</v>
      </c>
      <c r="H8" s="7"/>
      <c r="I8" s="379">
        <v>86</v>
      </c>
      <c r="J8" s="380">
        <v>86</v>
      </c>
      <c r="K8" s="368">
        <v>135.34285714285716</v>
      </c>
      <c r="L8" s="493">
        <v>135.34285714285716</v>
      </c>
      <c r="M8" s="498">
        <v>1482</v>
      </c>
      <c r="N8" s="498">
        <v>1482</v>
      </c>
      <c r="O8" s="498">
        <v>1482</v>
      </c>
      <c r="P8" s="494">
        <v>1416</v>
      </c>
      <c r="Q8" s="495">
        <v>1416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17"/>
      <c r="F9" s="39">
        <v>7</v>
      </c>
      <c r="G9" s="117" t="s">
        <v>31</v>
      </c>
      <c r="H9" s="6"/>
      <c r="I9" s="379">
        <v>84</v>
      </c>
      <c r="J9" s="380">
        <v>84</v>
      </c>
      <c r="K9" s="368">
        <v>136.08000000000001</v>
      </c>
      <c r="L9" s="493">
        <v>136.08000000000001</v>
      </c>
      <c r="M9" s="498">
        <v>1458</v>
      </c>
      <c r="N9" s="498">
        <v>1458</v>
      </c>
      <c r="O9" s="498">
        <v>1458</v>
      </c>
      <c r="P9" s="494">
        <v>1420</v>
      </c>
      <c r="Q9" s="495">
        <v>1420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17"/>
      <c r="F10" s="39">
        <v>8</v>
      </c>
      <c r="G10" s="119" t="s">
        <v>58</v>
      </c>
      <c r="H10" s="8"/>
      <c r="I10" s="383">
        <v>0</v>
      </c>
      <c r="J10" s="384">
        <v>0</v>
      </c>
      <c r="K10" s="405">
        <v>0</v>
      </c>
      <c r="L10" s="500">
        <v>0</v>
      </c>
      <c r="M10" s="505">
        <v>1471</v>
      </c>
      <c r="N10" s="505">
        <v>1471</v>
      </c>
      <c r="O10" s="505">
        <v>1471</v>
      </c>
      <c r="P10" s="501">
        <v>0</v>
      </c>
      <c r="Q10" s="502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17"/>
      <c r="F11" s="39"/>
      <c r="G11" s="62"/>
      <c r="H11" s="23"/>
      <c r="I11" s="444"/>
      <c r="J11" s="444"/>
      <c r="K11" s="503"/>
      <c r="L11" s="503"/>
      <c r="M11" s="506"/>
      <c r="N11" s="506"/>
      <c r="O11" s="506"/>
      <c r="P11" s="504"/>
      <c r="Q11" s="504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17"/>
      <c r="F12" s="86"/>
      <c r="G12" s="371"/>
      <c r="H12" s="371"/>
      <c r="I12" s="87"/>
      <c r="J12" s="25"/>
      <c r="K12" s="25"/>
      <c r="L12" s="25"/>
      <c r="M12" s="394"/>
      <c r="N12" s="394"/>
      <c r="O12" s="25"/>
      <c r="P12" s="395"/>
      <c r="Q12" s="395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8" thickTop="1" thickBot="1">
      <c r="A13" s="17"/>
      <c r="B13" s="17"/>
      <c r="C13" s="17"/>
      <c r="D13" s="17"/>
      <c r="E13" s="17"/>
      <c r="F13" s="20"/>
      <c r="G13" s="152" t="s">
        <v>0</v>
      </c>
      <c r="H13" s="153"/>
      <c r="I13" s="361" t="s">
        <v>18</v>
      </c>
      <c r="J13" s="362"/>
      <c r="K13" s="363" t="s">
        <v>66</v>
      </c>
      <c r="L13" s="364"/>
      <c r="M13" s="490" t="s">
        <v>70</v>
      </c>
      <c r="N13" s="491"/>
      <c r="O13" s="492"/>
      <c r="P13" s="496" t="s">
        <v>76</v>
      </c>
      <c r="Q13" s="497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17"/>
      <c r="F14" s="39">
        <v>1</v>
      </c>
      <c r="G14" s="120" t="s">
        <v>71</v>
      </c>
      <c r="H14" s="121"/>
      <c r="I14" s="419">
        <v>200</v>
      </c>
      <c r="J14" s="420">
        <v>200</v>
      </c>
      <c r="K14" s="532">
        <v>118.99523809523809</v>
      </c>
      <c r="L14" s="533">
        <v>118.99523809523809</v>
      </c>
      <c r="M14" s="534">
        <v>1297</v>
      </c>
      <c r="N14" s="535">
        <v>1297</v>
      </c>
      <c r="O14" s="536">
        <v>1297</v>
      </c>
      <c r="P14" s="507">
        <v>1297</v>
      </c>
      <c r="Q14" s="508">
        <v>1297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17"/>
      <c r="F15" s="39">
        <v>2</v>
      </c>
      <c r="G15" s="117" t="s">
        <v>62</v>
      </c>
      <c r="H15" s="6"/>
      <c r="I15" s="379">
        <v>197</v>
      </c>
      <c r="J15" s="379">
        <v>197</v>
      </c>
      <c r="K15" s="512">
        <v>128.39166666666668</v>
      </c>
      <c r="L15" s="512">
        <v>128.39166666666668</v>
      </c>
      <c r="M15" s="511">
        <v>1352</v>
      </c>
      <c r="N15" s="511">
        <v>1352</v>
      </c>
      <c r="O15" s="511">
        <v>1352</v>
      </c>
      <c r="P15" s="509">
        <v>1352</v>
      </c>
      <c r="Q15" s="510">
        <v>1352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17"/>
      <c r="F16" s="39">
        <v>3</v>
      </c>
      <c r="G16" s="117" t="s">
        <v>13</v>
      </c>
      <c r="H16" s="6"/>
      <c r="I16" s="379">
        <v>186</v>
      </c>
      <c r="J16" s="379">
        <v>186</v>
      </c>
      <c r="K16" s="512">
        <v>124.768</v>
      </c>
      <c r="L16" s="512">
        <v>124.768</v>
      </c>
      <c r="M16" s="511">
        <v>1393</v>
      </c>
      <c r="N16" s="511">
        <v>1393</v>
      </c>
      <c r="O16" s="511">
        <v>1393</v>
      </c>
      <c r="P16" s="513">
        <v>1333</v>
      </c>
      <c r="Q16" s="514">
        <v>1333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17"/>
      <c r="F17" s="39">
        <v>4</v>
      </c>
      <c r="G17" s="117" t="s">
        <v>34</v>
      </c>
      <c r="H17" s="6"/>
      <c r="I17" s="379">
        <v>171</v>
      </c>
      <c r="J17" s="379">
        <v>171</v>
      </c>
      <c r="K17" s="512">
        <v>127.62608695652175</v>
      </c>
      <c r="L17" s="512">
        <v>127.62608695652175</v>
      </c>
      <c r="M17" s="511">
        <v>1437</v>
      </c>
      <c r="N17" s="511">
        <v>1437</v>
      </c>
      <c r="O17" s="511">
        <v>1437</v>
      </c>
      <c r="P17" s="509">
        <v>1336</v>
      </c>
      <c r="Q17" s="510">
        <v>1336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17"/>
      <c r="F18" s="39">
        <v>5</v>
      </c>
      <c r="G18" s="117" t="s">
        <v>33</v>
      </c>
      <c r="H18" s="6"/>
      <c r="I18" s="381">
        <v>138</v>
      </c>
      <c r="J18" s="381">
        <v>138</v>
      </c>
      <c r="K18" s="512">
        <v>120.43913043478261</v>
      </c>
      <c r="L18" s="512">
        <v>120.43913043478261</v>
      </c>
      <c r="M18" s="511">
        <v>1361</v>
      </c>
      <c r="N18" s="511">
        <v>1361</v>
      </c>
      <c r="O18" s="511">
        <v>1361</v>
      </c>
      <c r="P18" s="509">
        <v>1298</v>
      </c>
      <c r="Q18" s="510">
        <v>1298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17"/>
      <c r="F19" s="39">
        <v>6</v>
      </c>
      <c r="G19" s="117" t="s">
        <v>32</v>
      </c>
      <c r="H19" s="6"/>
      <c r="I19" s="381">
        <v>126</v>
      </c>
      <c r="J19" s="381">
        <v>126</v>
      </c>
      <c r="K19" s="512">
        <v>117.944</v>
      </c>
      <c r="L19" s="512">
        <v>117.944</v>
      </c>
      <c r="M19" s="511">
        <v>1413</v>
      </c>
      <c r="N19" s="511">
        <v>1413</v>
      </c>
      <c r="O19" s="511">
        <v>1413</v>
      </c>
      <c r="P19" s="509">
        <v>1256</v>
      </c>
      <c r="Q19" s="510">
        <v>1256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17"/>
      <c r="F20" s="39">
        <v>7</v>
      </c>
      <c r="G20" s="117" t="s">
        <v>25</v>
      </c>
      <c r="H20" s="6"/>
      <c r="I20" s="379">
        <v>102</v>
      </c>
      <c r="J20" s="379">
        <v>102</v>
      </c>
      <c r="K20" s="512">
        <v>128.75263157894736</v>
      </c>
      <c r="L20" s="512">
        <v>128.75263157894736</v>
      </c>
      <c r="M20" s="511">
        <v>1409</v>
      </c>
      <c r="N20" s="511">
        <v>1409</v>
      </c>
      <c r="O20" s="511">
        <v>1409</v>
      </c>
      <c r="P20" s="509">
        <v>1372</v>
      </c>
      <c r="Q20" s="510">
        <v>1372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17"/>
      <c r="F21" s="39">
        <v>8</v>
      </c>
      <c r="G21" s="123" t="s">
        <v>43</v>
      </c>
      <c r="H21" s="16"/>
      <c r="I21" s="527">
        <v>84</v>
      </c>
      <c r="J21" s="527">
        <v>84</v>
      </c>
      <c r="K21" s="531">
        <v>124.66666666666667</v>
      </c>
      <c r="L21" s="531">
        <v>124.66666666666667</v>
      </c>
      <c r="M21" s="530">
        <v>1426</v>
      </c>
      <c r="N21" s="530">
        <v>1426</v>
      </c>
      <c r="O21" s="530">
        <v>1426</v>
      </c>
      <c r="P21" s="528">
        <v>1352</v>
      </c>
      <c r="Q21" s="529">
        <v>1352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17"/>
      <c r="F22" s="39">
        <v>9</v>
      </c>
      <c r="G22" s="262" t="s">
        <v>59</v>
      </c>
      <c r="H22" s="263"/>
      <c r="I22" s="515">
        <v>0</v>
      </c>
      <c r="J22" s="516">
        <v>0</v>
      </c>
      <c r="K22" s="522">
        <v>0</v>
      </c>
      <c r="L22" s="523">
        <v>0</v>
      </c>
      <c r="M22" s="519">
        <v>1344</v>
      </c>
      <c r="N22" s="520">
        <v>1344</v>
      </c>
      <c r="O22" s="521">
        <v>1344</v>
      </c>
      <c r="P22" s="517">
        <v>0</v>
      </c>
      <c r="Q22" s="518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17"/>
      <c r="F23" s="39"/>
      <c r="G23" s="23"/>
      <c r="H23" s="23"/>
      <c r="I23" s="21"/>
      <c r="J23" s="25"/>
      <c r="K23" s="25"/>
      <c r="L23" s="25"/>
      <c r="M23" s="39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8" thickTop="1" thickBot="1">
      <c r="A24" s="17"/>
      <c r="B24" s="17"/>
      <c r="C24" s="17"/>
      <c r="D24" s="17"/>
      <c r="E24" s="17"/>
      <c r="F24" s="26"/>
      <c r="G24" s="272" t="s">
        <v>7</v>
      </c>
      <c r="H24" s="273"/>
      <c r="I24" s="429" t="s">
        <v>18</v>
      </c>
      <c r="J24" s="430"/>
      <c r="K24" s="431" t="s">
        <v>66</v>
      </c>
      <c r="L24" s="432"/>
      <c r="M24" s="524" t="s">
        <v>70</v>
      </c>
      <c r="N24" s="525"/>
      <c r="O24" s="526"/>
      <c r="P24" s="496" t="s">
        <v>76</v>
      </c>
      <c r="Q24" s="49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17"/>
      <c r="F25" s="39">
        <v>1</v>
      </c>
      <c r="G25" s="120" t="s">
        <v>63</v>
      </c>
      <c r="H25" s="122"/>
      <c r="I25" s="440">
        <v>216</v>
      </c>
      <c r="J25" s="378">
        <v>216</v>
      </c>
      <c r="K25" s="532">
        <v>109.40833333333333</v>
      </c>
      <c r="L25" s="533">
        <v>109.40833333333333</v>
      </c>
      <c r="M25" s="534">
        <v>1174</v>
      </c>
      <c r="N25" s="535">
        <v>1174</v>
      </c>
      <c r="O25" s="536">
        <v>1174</v>
      </c>
      <c r="P25" s="485">
        <v>1174</v>
      </c>
      <c r="Q25" s="486">
        <v>1174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17"/>
      <c r="F26" s="39">
        <v>2</v>
      </c>
      <c r="G26" s="117" t="s">
        <v>35</v>
      </c>
      <c r="H26" s="6"/>
      <c r="I26" s="379">
        <v>199</v>
      </c>
      <c r="J26" s="379">
        <v>199</v>
      </c>
      <c r="K26" s="512">
        <v>100.336</v>
      </c>
      <c r="L26" s="512">
        <v>100.336</v>
      </c>
      <c r="M26" s="511">
        <v>1061</v>
      </c>
      <c r="N26" s="511">
        <v>1061</v>
      </c>
      <c r="O26" s="511">
        <v>1061</v>
      </c>
      <c r="P26" s="494">
        <v>1061</v>
      </c>
      <c r="Q26" s="495">
        <v>1061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17"/>
      <c r="F27" s="39">
        <v>3</v>
      </c>
      <c r="G27" s="117" t="s">
        <v>72</v>
      </c>
      <c r="H27" s="6"/>
      <c r="I27" s="379">
        <v>148</v>
      </c>
      <c r="J27" s="379">
        <v>148</v>
      </c>
      <c r="K27" s="512">
        <v>100.15</v>
      </c>
      <c r="L27" s="512">
        <v>100.15</v>
      </c>
      <c r="M27" s="511">
        <v>1100</v>
      </c>
      <c r="N27" s="511">
        <v>1100</v>
      </c>
      <c r="O27" s="511">
        <v>1100</v>
      </c>
      <c r="P27" s="494">
        <v>1100</v>
      </c>
      <c r="Q27" s="495">
        <v>1100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17"/>
      <c r="F28" s="39">
        <v>4</v>
      </c>
      <c r="G28" s="117" t="s">
        <v>44</v>
      </c>
      <c r="H28" s="6"/>
      <c r="I28" s="379">
        <v>129</v>
      </c>
      <c r="J28" s="379">
        <v>129</v>
      </c>
      <c r="K28" s="512">
        <v>114.212</v>
      </c>
      <c r="L28" s="512">
        <v>114.212</v>
      </c>
      <c r="M28" s="511">
        <v>1337</v>
      </c>
      <c r="N28" s="511">
        <v>1337</v>
      </c>
      <c r="O28" s="511">
        <v>1337</v>
      </c>
      <c r="P28" s="494">
        <v>1223</v>
      </c>
      <c r="Q28" s="495">
        <v>1223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17"/>
      <c r="F29" s="39">
        <v>5</v>
      </c>
      <c r="G29" s="117" t="s">
        <v>37</v>
      </c>
      <c r="H29" s="6"/>
      <c r="I29" s="379">
        <v>127</v>
      </c>
      <c r="J29" s="379">
        <v>127</v>
      </c>
      <c r="K29" s="512">
        <v>104.392</v>
      </c>
      <c r="L29" s="512">
        <v>104.392</v>
      </c>
      <c r="M29" s="539">
        <v>1302</v>
      </c>
      <c r="N29" s="539">
        <v>1302</v>
      </c>
      <c r="O29" s="539">
        <v>1302</v>
      </c>
      <c r="P29" s="494">
        <v>1158</v>
      </c>
      <c r="Q29" s="495">
        <v>1158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17"/>
      <c r="F30" s="39">
        <v>6</v>
      </c>
      <c r="G30" s="123" t="s">
        <v>38</v>
      </c>
      <c r="H30" s="16"/>
      <c r="I30" s="527">
        <v>125</v>
      </c>
      <c r="J30" s="527">
        <v>125</v>
      </c>
      <c r="K30" s="531">
        <v>95.052000000000007</v>
      </c>
      <c r="L30" s="531">
        <v>95.052000000000007</v>
      </c>
      <c r="M30" s="542">
        <v>1274</v>
      </c>
      <c r="N30" s="542">
        <v>1274</v>
      </c>
      <c r="O30" s="542">
        <v>1274</v>
      </c>
      <c r="P30" s="540">
        <v>1055</v>
      </c>
      <c r="Q30" s="541">
        <v>1055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17"/>
      <c r="F31" s="39">
        <v>7</v>
      </c>
      <c r="G31" s="117" t="s">
        <v>5</v>
      </c>
      <c r="H31" s="6"/>
      <c r="I31" s="537">
        <v>114</v>
      </c>
      <c r="J31" s="537">
        <v>114</v>
      </c>
      <c r="K31" s="512">
        <v>113.56399999999999</v>
      </c>
      <c r="L31" s="512">
        <v>113.56399999999999</v>
      </c>
      <c r="M31" s="539">
        <v>1405</v>
      </c>
      <c r="N31" s="539">
        <v>1405</v>
      </c>
      <c r="O31" s="539">
        <v>1405</v>
      </c>
      <c r="P31" s="509">
        <v>1240</v>
      </c>
      <c r="Q31" s="510">
        <v>1240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17"/>
      <c r="F32" s="39">
        <v>8</v>
      </c>
      <c r="G32" s="117" t="s">
        <v>40</v>
      </c>
      <c r="H32" s="6"/>
      <c r="I32" s="458">
        <v>72</v>
      </c>
      <c r="J32" s="458">
        <v>72</v>
      </c>
      <c r="K32" s="538">
        <v>97.28</v>
      </c>
      <c r="L32" s="538">
        <v>97.28</v>
      </c>
      <c r="M32" s="539">
        <v>1242</v>
      </c>
      <c r="N32" s="539">
        <v>1242</v>
      </c>
      <c r="O32" s="539">
        <v>1242</v>
      </c>
      <c r="P32" s="509">
        <v>1049</v>
      </c>
      <c r="Q32" s="510">
        <v>1049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17"/>
      <c r="F33" s="39">
        <v>9</v>
      </c>
      <c r="G33" s="124" t="s">
        <v>75</v>
      </c>
      <c r="H33" s="105"/>
      <c r="I33" s="460">
        <v>63</v>
      </c>
      <c r="J33" s="460">
        <v>63</v>
      </c>
      <c r="K33" s="551">
        <v>84.162499999999994</v>
      </c>
      <c r="L33" s="551">
        <v>84.162499999999994</v>
      </c>
      <c r="M33" s="553">
        <v>882</v>
      </c>
      <c r="N33" s="553">
        <v>882</v>
      </c>
      <c r="O33" s="553">
        <v>882</v>
      </c>
      <c r="P33" s="547">
        <v>882</v>
      </c>
      <c r="Q33" s="548">
        <v>882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17"/>
      <c r="F34" s="39">
        <v>10</v>
      </c>
      <c r="G34" s="124" t="s">
        <v>48</v>
      </c>
      <c r="H34" s="105"/>
      <c r="I34" s="448">
        <v>46</v>
      </c>
      <c r="J34" s="556">
        <v>46</v>
      </c>
      <c r="K34" s="557">
        <v>101.93600000000001</v>
      </c>
      <c r="L34" s="558">
        <v>101.93600000000001</v>
      </c>
      <c r="M34" s="559">
        <v>1284</v>
      </c>
      <c r="N34" s="560">
        <v>1284</v>
      </c>
      <c r="O34" s="561">
        <v>1284</v>
      </c>
      <c r="P34" s="547">
        <v>1103</v>
      </c>
      <c r="Q34" s="548">
        <v>1103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17"/>
      <c r="F35" s="39">
        <v>11</v>
      </c>
      <c r="G35" s="228" t="s">
        <v>61</v>
      </c>
      <c r="H35" s="229"/>
      <c r="I35" s="552">
        <v>37</v>
      </c>
      <c r="J35" s="552">
        <v>37</v>
      </c>
      <c r="K35" s="554">
        <v>107.39285714285714</v>
      </c>
      <c r="L35" s="554">
        <v>107.39285714285714</v>
      </c>
      <c r="M35" s="555">
        <v>1337</v>
      </c>
      <c r="N35" s="555">
        <v>1337</v>
      </c>
      <c r="O35" s="555">
        <v>1337</v>
      </c>
      <c r="P35" s="547">
        <v>1124</v>
      </c>
      <c r="Q35" s="548">
        <v>1124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17"/>
      <c r="F36" s="39">
        <v>12</v>
      </c>
      <c r="G36" s="155" t="s">
        <v>39</v>
      </c>
      <c r="H36" s="275"/>
      <c r="I36" s="543">
        <v>31</v>
      </c>
      <c r="J36" s="544">
        <v>31</v>
      </c>
      <c r="K36" s="549">
        <v>106.4</v>
      </c>
      <c r="L36" s="550">
        <v>106.4</v>
      </c>
      <c r="M36" s="568">
        <v>1361</v>
      </c>
      <c r="N36" s="569">
        <v>1361</v>
      </c>
      <c r="O36" s="570">
        <v>1361</v>
      </c>
      <c r="P36" s="545">
        <v>1107</v>
      </c>
      <c r="Q36" s="546">
        <v>1107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.600000000000001">
      <c r="A37" s="17"/>
      <c r="B37" s="17"/>
      <c r="C37" s="17"/>
      <c r="D37" s="17"/>
      <c r="E37" s="17"/>
      <c r="F37" s="39">
        <v>13</v>
      </c>
      <c r="G37" s="124" t="s">
        <v>3</v>
      </c>
      <c r="H37" s="105"/>
      <c r="I37" s="460">
        <v>14</v>
      </c>
      <c r="J37" s="460">
        <v>14</v>
      </c>
      <c r="K37" s="551">
        <v>105.02857142857142</v>
      </c>
      <c r="L37" s="551">
        <v>105.02857142857142</v>
      </c>
      <c r="M37" s="571">
        <v>1434</v>
      </c>
      <c r="N37" s="571">
        <v>1434</v>
      </c>
      <c r="O37" s="571">
        <v>1434</v>
      </c>
      <c r="P37" s="547">
        <v>1112</v>
      </c>
      <c r="Q37" s="548">
        <v>1112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2" thickBot="1">
      <c r="A38" s="17"/>
      <c r="B38" s="17"/>
      <c r="C38" s="17"/>
      <c r="D38" s="17"/>
      <c r="E38" s="17"/>
      <c r="F38" s="39">
        <v>14</v>
      </c>
      <c r="G38" s="276" t="s">
        <v>41</v>
      </c>
      <c r="H38" s="277"/>
      <c r="I38" s="473">
        <v>0</v>
      </c>
      <c r="J38" s="473">
        <v>0</v>
      </c>
      <c r="K38" s="565">
        <v>0</v>
      </c>
      <c r="L38" s="565">
        <v>0</v>
      </c>
      <c r="M38" s="572">
        <v>1204</v>
      </c>
      <c r="N38" s="572">
        <v>1204</v>
      </c>
      <c r="O38" s="572">
        <v>1204</v>
      </c>
      <c r="P38" s="563">
        <v>0</v>
      </c>
      <c r="Q38" s="564">
        <v>0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17"/>
      <c r="F39" s="39"/>
      <c r="G39" s="62"/>
      <c r="H39" s="23"/>
      <c r="I39" s="444"/>
      <c r="J39" s="444"/>
      <c r="K39" s="562"/>
      <c r="L39" s="562"/>
      <c r="M39" s="573"/>
      <c r="N39" s="573"/>
      <c r="O39" s="573"/>
      <c r="P39" s="504"/>
      <c r="Q39" s="504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17"/>
      <c r="F40" s="39"/>
      <c r="G40" s="62"/>
      <c r="H40" s="23"/>
      <c r="I40" s="444"/>
      <c r="J40" s="444"/>
      <c r="K40" s="562"/>
      <c r="L40" s="562"/>
      <c r="M40" s="573"/>
      <c r="N40" s="573"/>
      <c r="O40" s="573"/>
      <c r="P40" s="504"/>
      <c r="Q40" s="504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17"/>
      <c r="F41" s="39"/>
      <c r="G41" s="62"/>
      <c r="H41" s="23"/>
      <c r="I41" s="444"/>
      <c r="J41" s="444"/>
      <c r="K41" s="562"/>
      <c r="L41" s="562"/>
      <c r="M41" s="573"/>
      <c r="N41" s="573"/>
      <c r="O41" s="573"/>
      <c r="P41" s="504"/>
      <c r="Q41" s="504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17"/>
      <c r="F42" s="39"/>
      <c r="G42" s="62"/>
      <c r="H42" s="23"/>
      <c r="I42" s="445"/>
      <c r="J42" s="445"/>
      <c r="K42" s="562"/>
      <c r="L42" s="562"/>
      <c r="M42" s="573"/>
      <c r="N42" s="573"/>
      <c r="O42" s="573"/>
      <c r="P42" s="504"/>
      <c r="Q42" s="504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17"/>
      <c r="F43" s="39"/>
      <c r="G43" s="62"/>
      <c r="H43" s="23"/>
      <c r="I43" s="444"/>
      <c r="J43" s="444"/>
      <c r="K43" s="562"/>
      <c r="L43" s="562"/>
      <c r="M43" s="573"/>
      <c r="N43" s="573"/>
      <c r="O43" s="573"/>
      <c r="P43" s="504"/>
      <c r="Q43" s="504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17"/>
      <c r="F44" s="39"/>
      <c r="G44" s="62"/>
      <c r="H44" s="23"/>
      <c r="I44" s="444"/>
      <c r="J44" s="444"/>
      <c r="K44" s="562"/>
      <c r="L44" s="562"/>
      <c r="M44" s="567"/>
      <c r="N44" s="567"/>
      <c r="O44" s="567"/>
      <c r="P44" s="504"/>
      <c r="Q44" s="504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17"/>
      <c r="F45" s="39"/>
      <c r="G45" s="62"/>
      <c r="H45" s="23"/>
      <c r="I45" s="444"/>
      <c r="J45" s="444"/>
      <c r="K45" s="562"/>
      <c r="L45" s="562"/>
      <c r="M45" s="567"/>
      <c r="N45" s="567"/>
      <c r="O45" s="567"/>
      <c r="P45" s="504"/>
      <c r="Q45" s="504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17"/>
      <c r="F46" s="21"/>
      <c r="G46" s="62"/>
      <c r="H46" s="23"/>
      <c r="I46" s="445"/>
      <c r="J46" s="445"/>
      <c r="K46" s="562"/>
      <c r="L46" s="562"/>
      <c r="M46" s="567"/>
      <c r="N46" s="567"/>
      <c r="O46" s="567"/>
      <c r="P46" s="504"/>
      <c r="Q46" s="504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17"/>
      <c r="F47" s="21"/>
      <c r="G47" s="23"/>
      <c r="H47" s="23"/>
      <c r="I47" s="91"/>
      <c r="J47" s="91"/>
      <c r="K47" s="91"/>
      <c r="L47" s="25"/>
      <c r="M47" s="92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</sheetData>
  <mergeCells count="176"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D10" sqref="D10"/>
    </sheetView>
  </sheetViews>
  <sheetFormatPr defaultRowHeight="14.4"/>
  <cols>
    <col min="6" max="6" width="36.33203125" customWidth="1"/>
  </cols>
  <sheetData>
    <row r="1" spans="1:23" ht="19.8" thickTop="1" thickBot="1">
      <c r="A1" s="17"/>
      <c r="B1" s="17"/>
      <c r="C1" s="17"/>
      <c r="D1" s="17"/>
      <c r="E1" s="85"/>
      <c r="F1" s="154" t="s">
        <v>55</v>
      </c>
      <c r="G1" s="361" t="s">
        <v>12</v>
      </c>
      <c r="H1" s="362"/>
      <c r="I1" s="111"/>
      <c r="J1" s="363" t="s">
        <v>56</v>
      </c>
      <c r="K1" s="364"/>
      <c r="L1" s="364"/>
      <c r="M1" s="365"/>
      <c r="N1" s="361" t="s">
        <v>12</v>
      </c>
      <c r="O1" s="362"/>
      <c r="P1" s="17"/>
      <c r="Q1" s="17"/>
      <c r="R1" s="17"/>
      <c r="S1" s="17"/>
      <c r="T1" s="17"/>
      <c r="U1" s="17"/>
      <c r="V1" s="17"/>
      <c r="W1" s="17"/>
    </row>
    <row r="2" spans="1:23" ht="18.600000000000001">
      <c r="A2" s="17"/>
      <c r="B2" s="17"/>
      <c r="C2" s="17"/>
      <c r="D2" s="17"/>
      <c r="E2" s="39">
        <v>1</v>
      </c>
      <c r="F2" s="264" t="s">
        <v>30</v>
      </c>
      <c r="G2" s="584">
        <v>136.04761904761904</v>
      </c>
      <c r="H2" s="584">
        <v>136.04761904761904</v>
      </c>
      <c r="I2" s="212">
        <v>1</v>
      </c>
      <c r="J2" s="676" t="s">
        <v>31</v>
      </c>
      <c r="K2" s="677" t="s">
        <v>31</v>
      </c>
      <c r="L2" s="677" t="s">
        <v>31</v>
      </c>
      <c r="M2" s="678" t="s">
        <v>31</v>
      </c>
      <c r="N2" s="585">
        <v>136.08000000000001</v>
      </c>
      <c r="O2" s="586">
        <v>136.08000000000001</v>
      </c>
      <c r="P2" s="17"/>
      <c r="Q2" s="17"/>
      <c r="R2" s="17"/>
      <c r="S2" s="17"/>
      <c r="T2" s="17"/>
      <c r="U2" s="17"/>
      <c r="V2" s="17"/>
      <c r="W2" s="17"/>
    </row>
    <row r="3" spans="1:23" ht="18.600000000000001">
      <c r="A3" s="17"/>
      <c r="B3" s="17"/>
      <c r="C3" s="17"/>
      <c r="D3" s="17"/>
      <c r="E3" s="39">
        <v>2</v>
      </c>
      <c r="F3" s="265" t="s">
        <v>28</v>
      </c>
      <c r="G3" s="574">
        <v>131.06521739130434</v>
      </c>
      <c r="H3" s="574">
        <v>131.06521739130434</v>
      </c>
      <c r="I3" s="213">
        <v>2</v>
      </c>
      <c r="J3" s="577" t="s">
        <v>26</v>
      </c>
      <c r="K3" s="578" t="s">
        <v>26</v>
      </c>
      <c r="L3" s="578" t="s">
        <v>26</v>
      </c>
      <c r="M3" s="579" t="s">
        <v>26</v>
      </c>
      <c r="N3" s="575">
        <v>135.78749999999999</v>
      </c>
      <c r="O3" s="576">
        <v>135.78749999999999</v>
      </c>
      <c r="P3" s="17"/>
      <c r="Q3" s="17"/>
      <c r="R3" s="17"/>
      <c r="S3" s="17"/>
      <c r="T3" s="17"/>
      <c r="U3" s="17"/>
      <c r="V3" s="17"/>
      <c r="W3" s="17"/>
    </row>
    <row r="4" spans="1:23" ht="18.600000000000001">
      <c r="A4" s="17"/>
      <c r="B4" s="17"/>
      <c r="C4" s="17"/>
      <c r="D4" s="17"/>
      <c r="E4" s="39">
        <v>3</v>
      </c>
      <c r="F4" s="265" t="s">
        <v>25</v>
      </c>
      <c r="G4" s="574">
        <v>128.75263157894736</v>
      </c>
      <c r="H4" s="574">
        <v>128.75263157894736</v>
      </c>
      <c r="I4" s="213">
        <v>3</v>
      </c>
      <c r="J4" s="577" t="s">
        <v>27</v>
      </c>
      <c r="K4" s="578" t="s">
        <v>27</v>
      </c>
      <c r="L4" s="578" t="s">
        <v>27</v>
      </c>
      <c r="M4" s="579" t="s">
        <v>27</v>
      </c>
      <c r="N4" s="575">
        <v>135.49600000000001</v>
      </c>
      <c r="O4" s="576">
        <v>135.49600000000001</v>
      </c>
      <c r="P4" s="17"/>
      <c r="Q4" s="17"/>
      <c r="R4" s="17"/>
      <c r="S4" s="17"/>
      <c r="T4" s="17"/>
      <c r="U4" s="17"/>
      <c r="V4" s="17"/>
      <c r="W4" s="17"/>
    </row>
    <row r="5" spans="1:23" ht="18.600000000000001">
      <c r="A5" s="17"/>
      <c r="B5" s="17"/>
      <c r="C5" s="17"/>
      <c r="D5" s="17"/>
      <c r="E5" s="39">
        <v>4</v>
      </c>
      <c r="F5" s="265" t="s">
        <v>46</v>
      </c>
      <c r="G5" s="574">
        <v>127.62608695652175</v>
      </c>
      <c r="H5" s="574">
        <v>127.62608695652175</v>
      </c>
      <c r="I5" s="213">
        <v>4</v>
      </c>
      <c r="J5" s="577" t="s">
        <v>57</v>
      </c>
      <c r="K5" s="578" t="s">
        <v>57</v>
      </c>
      <c r="L5" s="578" t="s">
        <v>57</v>
      </c>
      <c r="M5" s="579" t="s">
        <v>57</v>
      </c>
      <c r="N5" s="575">
        <v>135.34285714285716</v>
      </c>
      <c r="O5" s="576">
        <v>135.34285714285716</v>
      </c>
      <c r="P5" s="17"/>
      <c r="Q5" s="17"/>
      <c r="R5" s="17"/>
      <c r="S5" s="17"/>
      <c r="T5" s="17"/>
      <c r="U5" s="17"/>
      <c r="V5" s="17"/>
      <c r="W5" s="17"/>
    </row>
    <row r="6" spans="1:23" ht="18.600000000000001">
      <c r="A6" s="17"/>
      <c r="B6" s="17"/>
      <c r="C6" s="17"/>
      <c r="D6" s="17"/>
      <c r="E6" s="39">
        <v>5</v>
      </c>
      <c r="F6" s="265" t="s">
        <v>43</v>
      </c>
      <c r="G6" s="580">
        <v>124.66666666666667</v>
      </c>
      <c r="H6" s="580">
        <v>124.66666666666667</v>
      </c>
      <c r="I6" s="213">
        <v>5</v>
      </c>
      <c r="J6" s="581" t="s">
        <v>45</v>
      </c>
      <c r="K6" s="582" t="s">
        <v>45</v>
      </c>
      <c r="L6" s="582" t="s">
        <v>45</v>
      </c>
      <c r="M6" s="583" t="s">
        <v>45</v>
      </c>
      <c r="N6" s="575">
        <v>132.02000000000001</v>
      </c>
      <c r="O6" s="576">
        <v>132.02000000000001</v>
      </c>
      <c r="P6" s="17"/>
      <c r="Q6" s="17"/>
      <c r="R6" s="17"/>
      <c r="S6" s="17"/>
      <c r="T6" s="17"/>
      <c r="U6" s="17"/>
      <c r="V6" s="17"/>
      <c r="W6" s="17"/>
    </row>
    <row r="7" spans="1:23" ht="18.600000000000001">
      <c r="A7" s="17"/>
      <c r="B7" s="17"/>
      <c r="C7" s="17"/>
      <c r="D7" s="17"/>
      <c r="E7" s="39">
        <v>6</v>
      </c>
      <c r="F7" s="266" t="s">
        <v>71</v>
      </c>
      <c r="G7" s="574">
        <v>118.99523809523809</v>
      </c>
      <c r="H7" s="574">
        <v>118.99523809523809</v>
      </c>
      <c r="I7" s="213">
        <v>6</v>
      </c>
      <c r="J7" s="577" t="s">
        <v>62</v>
      </c>
      <c r="K7" s="578" t="s">
        <v>62</v>
      </c>
      <c r="L7" s="578" t="s">
        <v>62</v>
      </c>
      <c r="M7" s="579" t="s">
        <v>62</v>
      </c>
      <c r="N7" s="575">
        <v>128.39166666666668</v>
      </c>
      <c r="O7" s="576">
        <v>128.39166666666668</v>
      </c>
      <c r="P7" s="17"/>
      <c r="Q7" s="17"/>
      <c r="R7" s="17"/>
      <c r="S7" s="17"/>
      <c r="T7" s="17"/>
      <c r="U7" s="17"/>
      <c r="V7" s="17"/>
      <c r="W7" s="17"/>
    </row>
    <row r="8" spans="1:23" ht="18.600000000000001">
      <c r="A8" s="17"/>
      <c r="B8" s="17"/>
      <c r="C8" s="17"/>
      <c r="D8" s="17"/>
      <c r="E8" s="39">
        <v>7</v>
      </c>
      <c r="F8" s="265" t="s">
        <v>36</v>
      </c>
      <c r="G8" s="574">
        <v>114.212</v>
      </c>
      <c r="H8" s="574">
        <v>114.212</v>
      </c>
      <c r="I8" s="213">
        <v>7</v>
      </c>
      <c r="J8" s="577" t="s">
        <v>13</v>
      </c>
      <c r="K8" s="578" t="s">
        <v>13</v>
      </c>
      <c r="L8" s="578" t="s">
        <v>13</v>
      </c>
      <c r="M8" s="579" t="s">
        <v>13</v>
      </c>
      <c r="N8" s="575">
        <v>124.768</v>
      </c>
      <c r="O8" s="576">
        <v>124.768</v>
      </c>
      <c r="P8" s="17"/>
      <c r="Q8" s="17"/>
      <c r="R8" s="17"/>
      <c r="S8" s="17"/>
      <c r="T8" s="17"/>
      <c r="U8" s="17"/>
      <c r="V8" s="17"/>
      <c r="W8" s="17"/>
    </row>
    <row r="9" spans="1:23" ht="18.600000000000001">
      <c r="A9" s="17"/>
      <c r="B9" s="17"/>
      <c r="C9" s="17"/>
      <c r="D9" s="17"/>
      <c r="E9" s="39">
        <v>8</v>
      </c>
      <c r="F9" s="265" t="s">
        <v>63</v>
      </c>
      <c r="G9" s="574">
        <v>109.40833333333333</v>
      </c>
      <c r="H9" s="574">
        <v>109.40833333333333</v>
      </c>
      <c r="I9" s="213">
        <v>8</v>
      </c>
      <c r="J9" s="591" t="s">
        <v>33</v>
      </c>
      <c r="K9" s="592" t="s">
        <v>33</v>
      </c>
      <c r="L9" s="592" t="s">
        <v>33</v>
      </c>
      <c r="M9" s="593" t="s">
        <v>33</v>
      </c>
      <c r="N9" s="587">
        <v>120.43913043478261</v>
      </c>
      <c r="O9" s="588">
        <v>120.43913043478261</v>
      </c>
      <c r="P9" s="17"/>
      <c r="Q9" s="17"/>
      <c r="R9" s="17"/>
      <c r="S9" s="17"/>
      <c r="T9" s="17"/>
      <c r="U9" s="17"/>
      <c r="V9" s="17"/>
      <c r="W9" s="17"/>
    </row>
    <row r="10" spans="1:23" ht="18.600000000000001">
      <c r="A10" s="17"/>
      <c r="B10" s="17"/>
      <c r="C10" s="17"/>
      <c r="D10" s="17"/>
      <c r="E10" s="39">
        <v>9</v>
      </c>
      <c r="F10" s="674" t="s">
        <v>39</v>
      </c>
      <c r="G10" s="574">
        <v>106.4</v>
      </c>
      <c r="H10" s="574">
        <v>106.4</v>
      </c>
      <c r="I10" s="213">
        <v>9</v>
      </c>
      <c r="J10" s="577" t="s">
        <v>32</v>
      </c>
      <c r="K10" s="578" t="s">
        <v>32</v>
      </c>
      <c r="L10" s="578" t="s">
        <v>32</v>
      </c>
      <c r="M10" s="579" t="s">
        <v>32</v>
      </c>
      <c r="N10" s="589">
        <v>117.944</v>
      </c>
      <c r="O10" s="590">
        <v>117.944</v>
      </c>
      <c r="P10" s="17"/>
      <c r="Q10" s="17"/>
      <c r="R10" s="17"/>
      <c r="S10" s="17"/>
      <c r="T10" s="17"/>
      <c r="U10" s="17"/>
      <c r="V10" s="17"/>
      <c r="W10" s="17"/>
    </row>
    <row r="11" spans="1:23" ht="18.600000000000001">
      <c r="A11" s="17"/>
      <c r="B11" s="17"/>
      <c r="C11" s="17"/>
      <c r="D11" s="17"/>
      <c r="E11" s="39">
        <v>10</v>
      </c>
      <c r="F11" s="265" t="s">
        <v>37</v>
      </c>
      <c r="G11" s="599">
        <v>104.392</v>
      </c>
      <c r="H11" s="599">
        <v>104.392</v>
      </c>
      <c r="I11" s="213">
        <v>10</v>
      </c>
      <c r="J11" s="577" t="s">
        <v>2</v>
      </c>
      <c r="K11" s="578" t="s">
        <v>2</v>
      </c>
      <c r="L11" s="578" t="s">
        <v>2</v>
      </c>
      <c r="M11" s="579" t="s">
        <v>2</v>
      </c>
      <c r="N11" s="594">
        <v>113.56399999999999</v>
      </c>
      <c r="O11" s="595">
        <v>113.56399999999999</v>
      </c>
      <c r="P11" s="17"/>
      <c r="Q11" s="17"/>
      <c r="R11" s="17"/>
      <c r="S11" s="17"/>
      <c r="T11" s="17"/>
      <c r="U11" s="17"/>
      <c r="V11" s="17"/>
      <c r="W11" s="17"/>
    </row>
    <row r="12" spans="1:23" ht="18.600000000000001">
      <c r="A12" s="17"/>
      <c r="B12" s="17"/>
      <c r="C12" s="17"/>
      <c r="D12" s="17"/>
      <c r="E12" s="39">
        <v>11</v>
      </c>
      <c r="F12" s="265" t="s">
        <v>48</v>
      </c>
      <c r="G12" s="596">
        <v>101.93600000000001</v>
      </c>
      <c r="H12" s="596">
        <v>101.93600000000001</v>
      </c>
      <c r="I12" s="213">
        <v>11</v>
      </c>
      <c r="J12" s="689" t="s">
        <v>61</v>
      </c>
      <c r="K12" s="690" t="s">
        <v>61</v>
      </c>
      <c r="L12" s="690" t="s">
        <v>61</v>
      </c>
      <c r="M12" s="691" t="s">
        <v>61</v>
      </c>
      <c r="N12" s="597">
        <v>107.39285714285714</v>
      </c>
      <c r="O12" s="598">
        <v>107.39285714285714</v>
      </c>
      <c r="P12" s="17"/>
      <c r="Q12" s="17"/>
      <c r="R12" s="17"/>
      <c r="S12" s="17"/>
      <c r="T12" s="17"/>
      <c r="U12" s="17"/>
      <c r="V12" s="17"/>
      <c r="W12" s="17"/>
    </row>
    <row r="13" spans="1:23" ht="18.600000000000001">
      <c r="A13" s="17"/>
      <c r="B13" s="17"/>
      <c r="C13" s="17"/>
      <c r="D13" s="17"/>
      <c r="E13" s="39">
        <v>12</v>
      </c>
      <c r="F13" s="267" t="s">
        <v>72</v>
      </c>
      <c r="G13" s="580">
        <v>100.15</v>
      </c>
      <c r="H13" s="580">
        <v>100.15</v>
      </c>
      <c r="I13" s="213">
        <v>12</v>
      </c>
      <c r="J13" s="692" t="s">
        <v>3</v>
      </c>
      <c r="K13" s="693" t="s">
        <v>3</v>
      </c>
      <c r="L13" s="693" t="s">
        <v>3</v>
      </c>
      <c r="M13" s="694" t="s">
        <v>3</v>
      </c>
      <c r="N13" s="600">
        <v>105.02857142857142</v>
      </c>
      <c r="O13" s="601">
        <v>105.02857142857142</v>
      </c>
      <c r="P13" s="17"/>
      <c r="Q13" s="17"/>
      <c r="R13" s="17"/>
      <c r="S13" s="17"/>
      <c r="T13" s="17"/>
      <c r="U13" s="17"/>
      <c r="V13" s="17"/>
      <c r="W13" s="17"/>
    </row>
    <row r="14" spans="1:23" ht="18.600000000000001">
      <c r="A14" s="17"/>
      <c r="B14" s="17"/>
      <c r="C14" s="17"/>
      <c r="D14" s="17"/>
      <c r="E14" s="39">
        <v>13</v>
      </c>
      <c r="F14" s="265" t="s">
        <v>35</v>
      </c>
      <c r="G14" s="574">
        <v>100.336</v>
      </c>
      <c r="H14" s="574">
        <v>100.336</v>
      </c>
      <c r="I14" s="213">
        <v>13</v>
      </c>
      <c r="J14" s="695" t="s">
        <v>40</v>
      </c>
      <c r="K14" s="696" t="s">
        <v>40</v>
      </c>
      <c r="L14" s="696" t="s">
        <v>40</v>
      </c>
      <c r="M14" s="697" t="s">
        <v>40</v>
      </c>
      <c r="N14" s="602">
        <v>97.28</v>
      </c>
      <c r="O14" s="603">
        <v>97.28</v>
      </c>
      <c r="P14" s="17"/>
      <c r="Q14" s="17"/>
      <c r="R14" s="17"/>
      <c r="S14" s="17"/>
      <c r="T14" s="17"/>
      <c r="U14" s="17"/>
      <c r="V14" s="17"/>
      <c r="W14" s="17"/>
    </row>
    <row r="15" spans="1:23" ht="18.600000000000001">
      <c r="A15" s="17"/>
      <c r="B15" s="17"/>
      <c r="C15" s="17"/>
      <c r="D15" s="17"/>
      <c r="E15" s="39">
        <v>14</v>
      </c>
      <c r="F15" s="675" t="s">
        <v>75</v>
      </c>
      <c r="G15" s="574">
        <v>84.162499999999994</v>
      </c>
      <c r="H15" s="574">
        <v>84.162499999999994</v>
      </c>
      <c r="I15" s="214">
        <v>14</v>
      </c>
      <c r="J15" s="606" t="s">
        <v>47</v>
      </c>
      <c r="K15" s="606" t="s">
        <v>47</v>
      </c>
      <c r="L15" s="606" t="s">
        <v>47</v>
      </c>
      <c r="M15" s="606" t="s">
        <v>47</v>
      </c>
      <c r="N15" s="574">
        <v>95.052000000000007</v>
      </c>
      <c r="O15" s="590">
        <v>95.052000000000007</v>
      </c>
      <c r="P15" s="17"/>
      <c r="Q15" s="17"/>
      <c r="R15" s="17"/>
      <c r="S15" s="17"/>
      <c r="T15" s="17"/>
      <c r="U15" s="17"/>
      <c r="V15" s="17"/>
      <c r="W15" s="17"/>
    </row>
    <row r="16" spans="1:23" ht="18.600000000000001">
      <c r="A16" s="17"/>
      <c r="B16" s="17"/>
      <c r="C16" s="17"/>
      <c r="D16" s="17"/>
      <c r="E16" s="39"/>
      <c r="F16" s="607"/>
      <c r="G16" s="608"/>
      <c r="H16" s="608"/>
      <c r="I16" s="214">
        <v>15</v>
      </c>
      <c r="J16" s="679" t="s">
        <v>41</v>
      </c>
      <c r="K16" s="680" t="e">
        <v>#DIV/0!</v>
      </c>
      <c r="L16" s="679" t="s">
        <v>41</v>
      </c>
      <c r="M16" s="680" t="e">
        <v>#DIV/0!</v>
      </c>
      <c r="N16" s="574">
        <v>0</v>
      </c>
      <c r="O16" s="590" t="e">
        <v>#DIV/0!</v>
      </c>
      <c r="P16" s="17"/>
      <c r="Q16" s="17"/>
      <c r="R16" s="17"/>
      <c r="S16" s="17"/>
      <c r="T16" s="17"/>
      <c r="U16" s="17"/>
      <c r="V16" s="17"/>
      <c r="W16" s="17"/>
    </row>
    <row r="17" spans="1:23" ht="18.600000000000001">
      <c r="A17" s="17"/>
      <c r="B17" s="17"/>
      <c r="C17" s="17"/>
      <c r="D17" s="17"/>
      <c r="E17" s="39"/>
      <c r="F17" s="698" t="s">
        <v>78</v>
      </c>
      <c r="G17" s="699"/>
      <c r="H17" s="699"/>
      <c r="I17" s="214">
        <v>16</v>
      </c>
      <c r="J17" s="681" t="s">
        <v>58</v>
      </c>
      <c r="K17" s="682"/>
      <c r="L17" s="683"/>
      <c r="M17" s="684"/>
      <c r="N17" s="574">
        <v>0</v>
      </c>
      <c r="O17" s="590" t="e">
        <v>#DIV/0!</v>
      </c>
      <c r="P17" s="17"/>
      <c r="Q17" s="17"/>
      <c r="R17" s="17"/>
      <c r="S17" s="17"/>
      <c r="T17" s="17"/>
      <c r="U17" s="17"/>
      <c r="V17" s="17"/>
      <c r="W17" s="17"/>
    </row>
    <row r="18" spans="1:23" ht="19.2" thickBot="1">
      <c r="A18" s="17"/>
      <c r="B18" s="17"/>
      <c r="C18" s="17"/>
      <c r="D18" s="17"/>
      <c r="E18" s="39"/>
      <c r="F18" s="700" t="s">
        <v>79</v>
      </c>
      <c r="G18" s="701"/>
      <c r="H18" s="701"/>
      <c r="I18" s="215">
        <v>17</v>
      </c>
      <c r="J18" s="685" t="s">
        <v>59</v>
      </c>
      <c r="K18" s="686"/>
      <c r="L18" s="687"/>
      <c r="M18" s="688"/>
      <c r="N18" s="604">
        <v>0</v>
      </c>
      <c r="O18" s="605" t="e">
        <v>#DIV/0!</v>
      </c>
      <c r="P18" s="17"/>
      <c r="Q18" s="17"/>
      <c r="R18" s="17"/>
      <c r="S18" s="17"/>
      <c r="T18" s="17"/>
      <c r="U18" s="17"/>
      <c r="V18" s="17"/>
      <c r="W18" s="17"/>
    </row>
    <row r="19" spans="1:23" ht="18.600000000000001">
      <c r="A19" s="17"/>
      <c r="B19" s="17"/>
      <c r="C19" s="17"/>
      <c r="D19" s="17"/>
      <c r="E19" s="39"/>
      <c r="F19" s="62"/>
      <c r="G19" s="444"/>
      <c r="H19" s="444"/>
      <c r="I19" s="25"/>
      <c r="J19" s="25"/>
      <c r="K19" s="609"/>
      <c r="L19" s="609"/>
      <c r="M19" s="25"/>
      <c r="N19" s="443"/>
      <c r="O19" s="443"/>
      <c r="P19" s="17"/>
      <c r="Q19" s="17"/>
      <c r="R19" s="17"/>
      <c r="S19" s="17"/>
      <c r="T19" s="17"/>
      <c r="U19" s="17"/>
      <c r="V19" s="17"/>
      <c r="W19" s="17"/>
    </row>
    <row r="20" spans="1:23" ht="18.600000000000001">
      <c r="A20" s="17"/>
      <c r="B20" s="17"/>
      <c r="C20" s="17"/>
      <c r="D20" s="17"/>
      <c r="E20" s="39"/>
      <c r="F20" s="62"/>
      <c r="G20" s="444"/>
      <c r="H20" s="444"/>
      <c r="I20" s="25"/>
      <c r="J20" s="25"/>
      <c r="K20" s="609"/>
      <c r="L20" s="609"/>
      <c r="M20" s="25"/>
      <c r="N20" s="443"/>
      <c r="O20" s="443"/>
      <c r="P20" s="17"/>
      <c r="Q20" s="17"/>
      <c r="R20" s="17"/>
      <c r="S20" s="17"/>
      <c r="T20" s="17"/>
      <c r="U20" s="17"/>
      <c r="V20" s="17"/>
      <c r="W20" s="17"/>
    </row>
    <row r="21" spans="1:23" ht="18.600000000000001">
      <c r="A21" s="17"/>
      <c r="B21" s="17"/>
      <c r="C21" s="17"/>
      <c r="D21" s="17"/>
      <c r="E21" s="39"/>
      <c r="F21" s="62"/>
      <c r="G21" s="613"/>
      <c r="H21" s="613"/>
      <c r="I21" s="25"/>
      <c r="J21" s="25"/>
      <c r="K21" s="609"/>
      <c r="L21" s="609"/>
      <c r="M21" s="25"/>
      <c r="N21" s="443"/>
      <c r="O21" s="443"/>
      <c r="P21" s="17"/>
      <c r="Q21" s="17"/>
      <c r="R21" s="17"/>
      <c r="S21" s="17"/>
      <c r="T21" s="17"/>
      <c r="U21" s="17"/>
      <c r="V21" s="17"/>
      <c r="W21" s="17"/>
    </row>
    <row r="22" spans="1:23" ht="18.600000000000001">
      <c r="A22" s="17"/>
      <c r="B22" s="17"/>
      <c r="C22" s="17"/>
      <c r="D22" s="17"/>
      <c r="E22" s="39"/>
      <c r="F22" s="23"/>
      <c r="G22" s="21"/>
      <c r="H22" s="25"/>
      <c r="I22" s="25"/>
      <c r="J22" s="25"/>
      <c r="K22" s="39"/>
      <c r="L22" s="25"/>
      <c r="M22" s="25"/>
      <c r="N22" s="90"/>
      <c r="O22" s="21"/>
      <c r="P22" s="17"/>
      <c r="Q22" s="17"/>
      <c r="R22" s="17"/>
      <c r="S22" s="17"/>
      <c r="T22" s="17"/>
      <c r="U22" s="17"/>
      <c r="V22" s="17"/>
      <c r="W22" s="17"/>
    </row>
    <row r="23" spans="1:23" ht="18.600000000000001">
      <c r="A23" s="17"/>
      <c r="B23" s="17"/>
      <c r="C23" s="17"/>
      <c r="D23" s="17"/>
      <c r="E23" s="26"/>
      <c r="F23" s="64"/>
      <c r="G23" s="610"/>
      <c r="H23" s="610"/>
      <c r="I23" s="25"/>
      <c r="J23" s="611"/>
      <c r="K23" s="611"/>
      <c r="L23" s="611"/>
      <c r="M23" s="611"/>
      <c r="N23" s="612"/>
      <c r="O23" s="612"/>
      <c r="P23" s="17"/>
      <c r="Q23" s="17"/>
      <c r="R23" s="17"/>
      <c r="S23" s="17"/>
      <c r="T23" s="17"/>
      <c r="U23" s="17"/>
      <c r="V23" s="17"/>
      <c r="W23" s="17"/>
    </row>
    <row r="24" spans="1:23" ht="18.600000000000001">
      <c r="A24" s="17"/>
      <c r="B24" s="17"/>
      <c r="C24" s="17"/>
      <c r="D24" s="17"/>
      <c r="E24" s="39"/>
      <c r="F24" s="62"/>
      <c r="G24" s="444"/>
      <c r="H24" s="444"/>
      <c r="I24" s="25"/>
      <c r="J24" s="25"/>
      <c r="K24" s="609"/>
      <c r="L24" s="609"/>
      <c r="M24" s="25"/>
      <c r="N24" s="443"/>
      <c r="O24" s="443"/>
      <c r="P24" s="17"/>
      <c r="Q24" s="17"/>
      <c r="R24" s="17"/>
      <c r="S24" s="17"/>
      <c r="T24" s="17"/>
      <c r="U24" s="17"/>
      <c r="V24" s="17"/>
      <c r="W24" s="17"/>
    </row>
    <row r="25" spans="1:23" ht="18.600000000000001">
      <c r="A25" s="17"/>
      <c r="B25" s="17"/>
      <c r="C25" s="17"/>
      <c r="D25" s="17"/>
      <c r="E25" s="39"/>
      <c r="F25" s="62"/>
      <c r="G25" s="444"/>
      <c r="H25" s="444"/>
      <c r="I25" s="25"/>
      <c r="J25" s="25"/>
      <c r="K25" s="609"/>
      <c r="L25" s="609"/>
      <c r="M25" s="25"/>
      <c r="N25" s="443"/>
      <c r="O25" s="443"/>
      <c r="P25" s="17"/>
      <c r="Q25" s="17"/>
      <c r="R25" s="17"/>
      <c r="S25" s="17"/>
      <c r="T25" s="17"/>
      <c r="U25" s="17"/>
      <c r="V25" s="17"/>
      <c r="W25" s="17"/>
    </row>
    <row r="26" spans="1:23" ht="18.600000000000001">
      <c r="A26" s="17"/>
      <c r="B26" s="17"/>
      <c r="C26" s="17"/>
      <c r="D26" s="17"/>
      <c r="E26" s="39"/>
      <c r="F26" s="62"/>
      <c r="G26" s="444"/>
      <c r="H26" s="444"/>
      <c r="I26" s="25"/>
      <c r="J26" s="25"/>
      <c r="K26" s="609"/>
      <c r="L26" s="609"/>
      <c r="M26" s="25"/>
      <c r="N26" s="443"/>
      <c r="O26" s="443"/>
      <c r="P26" s="17"/>
      <c r="Q26" s="17"/>
      <c r="R26" s="17"/>
      <c r="S26" s="17"/>
      <c r="T26" s="17"/>
      <c r="U26" s="17"/>
      <c r="V26" s="17"/>
      <c r="W26" s="17"/>
    </row>
    <row r="27" spans="1:23" ht="18.600000000000001">
      <c r="A27" s="17"/>
      <c r="B27" s="17"/>
      <c r="C27" s="17"/>
      <c r="D27" s="17"/>
      <c r="E27" s="39"/>
      <c r="F27" s="62"/>
      <c r="G27" s="444"/>
      <c r="H27" s="444"/>
      <c r="I27" s="25"/>
      <c r="J27" s="25"/>
      <c r="K27" s="609"/>
      <c r="L27" s="609"/>
      <c r="M27" s="25"/>
      <c r="N27" s="443"/>
      <c r="O27" s="443"/>
      <c r="P27" s="17"/>
      <c r="Q27" s="17"/>
      <c r="R27" s="17"/>
      <c r="S27" s="17"/>
      <c r="T27" s="17"/>
      <c r="U27" s="17"/>
      <c r="V27" s="17"/>
      <c r="W27" s="17"/>
    </row>
    <row r="28" spans="1:23" ht="18.600000000000001">
      <c r="A28" s="17"/>
      <c r="B28" s="17"/>
      <c r="C28" s="17"/>
      <c r="D28" s="17"/>
      <c r="E28" s="39"/>
      <c r="F28" s="62"/>
      <c r="G28" s="444"/>
      <c r="H28" s="444"/>
      <c r="I28" s="25"/>
      <c r="J28" s="25"/>
      <c r="K28" s="614"/>
      <c r="L28" s="614"/>
      <c r="M28" s="25"/>
      <c r="N28" s="443"/>
      <c r="O28" s="443"/>
      <c r="P28" s="17"/>
      <c r="Q28" s="17"/>
      <c r="R28" s="17"/>
      <c r="S28" s="17"/>
      <c r="T28" s="17"/>
      <c r="U28" s="17"/>
      <c r="V28" s="17"/>
      <c r="W28" s="17"/>
    </row>
    <row r="29" spans="1:23" ht="18.600000000000001">
      <c r="A29" s="17"/>
      <c r="B29" s="17"/>
      <c r="C29" s="17"/>
      <c r="D29" s="17"/>
      <c r="E29" s="39"/>
      <c r="F29" s="62"/>
      <c r="G29" s="444"/>
      <c r="H29" s="444"/>
      <c r="I29" s="25"/>
      <c r="J29" s="25"/>
      <c r="K29" s="614"/>
      <c r="L29" s="614"/>
      <c r="M29" s="25"/>
      <c r="N29" s="443"/>
      <c r="O29" s="443"/>
      <c r="P29" s="17"/>
      <c r="Q29" s="17"/>
      <c r="R29" s="17"/>
      <c r="S29" s="17"/>
      <c r="T29" s="17"/>
      <c r="U29" s="17"/>
      <c r="V29" s="17"/>
      <c r="W29" s="17"/>
    </row>
    <row r="30" spans="1:23" ht="18.600000000000001">
      <c r="A30" s="17"/>
      <c r="B30" s="17"/>
      <c r="C30" s="17"/>
      <c r="D30" s="17"/>
      <c r="E30" s="39"/>
      <c r="F30" s="62"/>
      <c r="G30" s="444"/>
      <c r="H30" s="444"/>
      <c r="I30" s="25"/>
      <c r="J30" s="25"/>
      <c r="K30" s="614"/>
      <c r="L30" s="614"/>
      <c r="M30" s="25"/>
      <c r="N30" s="443"/>
      <c r="O30" s="443"/>
      <c r="P30" s="17"/>
      <c r="Q30" s="17"/>
      <c r="R30" s="17"/>
      <c r="S30" s="17"/>
      <c r="T30" s="17"/>
      <c r="U30" s="17"/>
      <c r="V30" s="17"/>
      <c r="W30" s="17"/>
    </row>
    <row r="31" spans="1:23" ht="18.600000000000001">
      <c r="A31" s="17"/>
      <c r="B31" s="17"/>
      <c r="C31" s="17"/>
      <c r="D31" s="17"/>
      <c r="E31" s="39"/>
      <c r="F31" s="62"/>
      <c r="G31" s="445"/>
      <c r="H31" s="445"/>
      <c r="I31" s="26"/>
      <c r="J31" s="26"/>
      <c r="K31" s="614"/>
      <c r="L31" s="614"/>
      <c r="M31" s="26"/>
      <c r="N31" s="443"/>
      <c r="O31" s="443"/>
      <c r="P31" s="17"/>
      <c r="Q31" s="17"/>
      <c r="R31" s="17"/>
      <c r="S31" s="17"/>
      <c r="T31" s="17"/>
      <c r="U31" s="17"/>
      <c r="V31" s="17"/>
      <c r="W31" s="17"/>
    </row>
    <row r="32" spans="1:2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</sheetData>
  <mergeCells count="88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K19:L19"/>
    <mergeCell ref="N19:O19"/>
    <mergeCell ref="G20:H20"/>
    <mergeCell ref="K20:L20"/>
    <mergeCell ref="N20:O20"/>
    <mergeCell ref="G19:H19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topLeftCell="B1" workbookViewId="0">
      <selection activeCell="N43" sqref="N43"/>
    </sheetView>
  </sheetViews>
  <sheetFormatPr defaultRowHeight="14.4"/>
  <cols>
    <col min="1" max="1" width="4.109375" customWidth="1"/>
    <col min="3" max="3" width="21.88671875" customWidth="1"/>
    <col min="5" max="6" width="9.5546875" bestFit="1" customWidth="1"/>
    <col min="7" max="7" width="10.109375" bestFit="1" customWidth="1"/>
    <col min="9" max="10" width="9.6640625" bestFit="1" customWidth="1"/>
    <col min="11" max="11" width="9.5546875" bestFit="1" customWidth="1"/>
    <col min="13" max="13" width="9.109375" bestFit="1" customWidth="1"/>
    <col min="14" max="15" width="10.6640625" bestFit="1" customWidth="1"/>
    <col min="16" max="16" width="9.33203125" customWidth="1"/>
    <col min="19" max="19" width="9.88671875" customWidth="1"/>
    <col min="21" max="21" width="15.33203125" customWidth="1"/>
  </cols>
  <sheetData>
    <row r="1" spans="1:29" ht="21.6" thickBot="1">
      <c r="A1" s="37"/>
      <c r="B1" s="37"/>
      <c r="C1" s="37"/>
      <c r="D1" s="616" t="s">
        <v>1</v>
      </c>
      <c r="E1" s="616"/>
      <c r="F1" s="37"/>
      <c r="G1" s="37"/>
      <c r="H1" s="37"/>
      <c r="I1" s="37"/>
      <c r="J1" s="40"/>
      <c r="K1" s="41"/>
      <c r="L1" s="42"/>
      <c r="M1" s="41"/>
      <c r="N1" s="41"/>
      <c r="O1" s="37"/>
      <c r="P1" s="37"/>
      <c r="Q1" s="37"/>
      <c r="R1" s="619" t="s">
        <v>14</v>
      </c>
      <c r="S1" s="620"/>
      <c r="T1" s="621"/>
      <c r="U1" s="11" t="s">
        <v>15</v>
      </c>
      <c r="V1" s="43"/>
      <c r="W1" s="43"/>
      <c r="X1" s="44"/>
      <c r="Y1" s="17"/>
      <c r="Z1" s="17"/>
      <c r="AA1" s="17"/>
      <c r="AB1" s="17"/>
      <c r="AC1" s="17"/>
    </row>
    <row r="2" spans="1:29" ht="19.8" thickTop="1" thickBot="1">
      <c r="A2" s="38"/>
      <c r="B2" s="249" t="s">
        <v>60</v>
      </c>
      <c r="C2" s="250"/>
      <c r="D2" s="159">
        <v>44441</v>
      </c>
      <c r="E2" s="159">
        <v>44455</v>
      </c>
      <c r="F2" s="159">
        <v>44469</v>
      </c>
      <c r="G2" s="159">
        <v>44483</v>
      </c>
      <c r="H2" s="159">
        <v>44497</v>
      </c>
      <c r="I2" s="159">
        <v>44511</v>
      </c>
      <c r="J2" s="268">
        <v>44525</v>
      </c>
      <c r="K2" s="278">
        <v>44548</v>
      </c>
      <c r="L2" s="278">
        <v>44597</v>
      </c>
      <c r="M2" s="278">
        <v>44611</v>
      </c>
      <c r="N2" s="278">
        <v>44623</v>
      </c>
      <c r="O2" s="278">
        <v>44630</v>
      </c>
      <c r="P2" s="278">
        <v>44637</v>
      </c>
      <c r="Q2" s="159"/>
      <c r="R2" s="175"/>
      <c r="S2" s="251"/>
      <c r="T2" s="251"/>
      <c r="U2" s="252"/>
      <c r="V2" s="45"/>
      <c r="W2" s="46"/>
      <c r="X2" s="47"/>
      <c r="Y2" s="48"/>
      <c r="Z2" s="17"/>
      <c r="AA2" s="17"/>
      <c r="AB2" s="17"/>
      <c r="AC2" s="17"/>
    </row>
    <row r="3" spans="1:29" ht="18.600000000000001">
      <c r="A3" s="39">
        <v>1</v>
      </c>
      <c r="B3" s="138" t="s">
        <v>31</v>
      </c>
      <c r="C3" s="122"/>
      <c r="D3" s="241">
        <v>2661</v>
      </c>
      <c r="E3" s="242">
        <v>2587</v>
      </c>
      <c r="F3" s="242">
        <v>0</v>
      </c>
      <c r="G3" s="242">
        <v>0</v>
      </c>
      <c r="H3" s="242">
        <v>0</v>
      </c>
      <c r="I3" s="242">
        <v>0</v>
      </c>
      <c r="J3" s="243">
        <v>2836</v>
      </c>
      <c r="K3" s="243">
        <v>0</v>
      </c>
      <c r="L3" s="243">
        <v>0</v>
      </c>
      <c r="M3" s="243">
        <v>0</v>
      </c>
      <c r="N3" s="244">
        <v>2741</v>
      </c>
      <c r="O3" s="245">
        <v>0</v>
      </c>
      <c r="P3" s="245">
        <v>2783</v>
      </c>
      <c r="Q3" s="245"/>
      <c r="R3" s="291"/>
      <c r="S3" s="294">
        <f>SUM(D3:R3)</f>
        <v>13608</v>
      </c>
      <c r="T3" s="161"/>
      <c r="U3" s="288">
        <f>SUM(D3:R3)/100</f>
        <v>136.08000000000001</v>
      </c>
      <c r="V3" s="49"/>
      <c r="W3" s="50"/>
      <c r="X3" s="49"/>
      <c r="Y3" s="50"/>
      <c r="Z3" s="17"/>
      <c r="AA3" s="17"/>
      <c r="AB3" s="17"/>
      <c r="AC3" s="17"/>
    </row>
    <row r="4" spans="1:29" ht="18.600000000000001">
      <c r="A4" s="39">
        <v>2</v>
      </c>
      <c r="B4" s="139" t="s">
        <v>30</v>
      </c>
      <c r="C4" s="4"/>
      <c r="D4" s="171">
        <v>2640</v>
      </c>
      <c r="E4" s="167">
        <v>2708</v>
      </c>
      <c r="F4" s="167">
        <v>0</v>
      </c>
      <c r="G4" s="167">
        <v>1346</v>
      </c>
      <c r="H4" s="167">
        <v>2698</v>
      </c>
      <c r="I4" s="167">
        <v>0</v>
      </c>
      <c r="J4" s="166">
        <v>2809</v>
      </c>
      <c r="K4" s="166">
        <v>2707</v>
      </c>
      <c r="L4" s="166">
        <v>2782</v>
      </c>
      <c r="M4" s="166">
        <v>2774</v>
      </c>
      <c r="N4" s="169">
        <v>2687</v>
      </c>
      <c r="O4" s="170">
        <v>2786</v>
      </c>
      <c r="P4" s="170">
        <v>2633</v>
      </c>
      <c r="Q4" s="170"/>
      <c r="R4" s="292"/>
      <c r="S4" s="295">
        <f>SUM(D4:R4)</f>
        <v>28570</v>
      </c>
      <c r="T4" s="96"/>
      <c r="U4" s="289">
        <f>SUM(D4:R4)/210</f>
        <v>136.04761904761904</v>
      </c>
      <c r="V4" s="49"/>
      <c r="W4" s="50"/>
      <c r="X4" s="49"/>
      <c r="Y4" s="50"/>
      <c r="Z4" s="17"/>
      <c r="AA4" s="17"/>
      <c r="AB4" s="17"/>
      <c r="AC4" s="17"/>
    </row>
    <row r="5" spans="1:29" ht="18.600000000000001">
      <c r="A5" s="39">
        <v>3</v>
      </c>
      <c r="B5" s="139" t="s">
        <v>26</v>
      </c>
      <c r="C5" s="4"/>
      <c r="D5" s="171">
        <v>2736</v>
      </c>
      <c r="E5" s="167">
        <v>2561</v>
      </c>
      <c r="F5" s="167">
        <v>2745</v>
      </c>
      <c r="G5" s="167">
        <v>0</v>
      </c>
      <c r="H5" s="167">
        <v>2721</v>
      </c>
      <c r="I5" s="167">
        <v>2639</v>
      </c>
      <c r="J5" s="166">
        <v>2694</v>
      </c>
      <c r="K5" s="166">
        <v>2781</v>
      </c>
      <c r="L5" s="166">
        <v>2754</v>
      </c>
      <c r="M5" s="166">
        <v>2697</v>
      </c>
      <c r="N5" s="169">
        <v>2805</v>
      </c>
      <c r="O5" s="170">
        <v>2693</v>
      </c>
      <c r="P5" s="170">
        <v>2763</v>
      </c>
      <c r="Q5" s="170"/>
      <c r="R5" s="292"/>
      <c r="S5" s="295">
        <f>SUM(D5:R5)</f>
        <v>32589</v>
      </c>
      <c r="T5" s="96"/>
      <c r="U5" s="289">
        <f>SUM(D5:R5)/240</f>
        <v>135.78749999999999</v>
      </c>
      <c r="V5" s="49"/>
      <c r="W5" s="50"/>
      <c r="X5" s="49"/>
      <c r="Y5" s="50"/>
      <c r="Z5" s="17"/>
      <c r="AA5" s="17"/>
      <c r="AB5" s="17"/>
      <c r="AC5" s="17"/>
    </row>
    <row r="6" spans="1:29" ht="18.600000000000001">
      <c r="A6" s="39">
        <v>4</v>
      </c>
      <c r="B6" s="139" t="s">
        <v>27</v>
      </c>
      <c r="C6" s="4"/>
      <c r="D6" s="171">
        <v>2668</v>
      </c>
      <c r="E6" s="167">
        <v>2697</v>
      </c>
      <c r="F6" s="167">
        <v>2752</v>
      </c>
      <c r="G6" s="167">
        <v>1310</v>
      </c>
      <c r="H6" s="167">
        <v>2707</v>
      </c>
      <c r="I6" s="167">
        <v>2630</v>
      </c>
      <c r="J6" s="166">
        <v>2757</v>
      </c>
      <c r="K6" s="166">
        <v>2779</v>
      </c>
      <c r="L6" s="166">
        <v>2765</v>
      </c>
      <c r="M6" s="166">
        <v>2681</v>
      </c>
      <c r="N6" s="169">
        <v>2707</v>
      </c>
      <c r="O6" s="170">
        <v>2734</v>
      </c>
      <c r="P6" s="170">
        <v>2687</v>
      </c>
      <c r="Q6" s="170"/>
      <c r="R6" s="292"/>
      <c r="S6" s="295">
        <f>SUM(D6:R6)</f>
        <v>33874</v>
      </c>
      <c r="T6" s="96"/>
      <c r="U6" s="289">
        <f>SUM(D6:R6)/250</f>
        <v>135.49600000000001</v>
      </c>
      <c r="V6" s="49"/>
      <c r="W6" s="49"/>
      <c r="X6" s="49"/>
      <c r="Y6" s="50"/>
      <c r="Z6" s="17"/>
      <c r="AA6" s="17"/>
      <c r="AB6" s="17"/>
      <c r="AC6" s="17"/>
    </row>
    <row r="7" spans="1:29" ht="18.600000000000001">
      <c r="A7" s="39">
        <v>5</v>
      </c>
      <c r="B7" s="139" t="s">
        <v>57</v>
      </c>
      <c r="C7" s="4"/>
      <c r="D7" s="171">
        <v>2750</v>
      </c>
      <c r="E7" s="167">
        <v>2666</v>
      </c>
      <c r="F7" s="167">
        <v>2778</v>
      </c>
      <c r="G7" s="167">
        <v>1319</v>
      </c>
      <c r="H7" s="167">
        <v>2642</v>
      </c>
      <c r="I7" s="167">
        <v>0</v>
      </c>
      <c r="J7" s="166">
        <v>0</v>
      </c>
      <c r="K7" s="166">
        <v>2712</v>
      </c>
      <c r="L7" s="166">
        <v>2645</v>
      </c>
      <c r="M7" s="166">
        <v>2676</v>
      </c>
      <c r="N7" s="169">
        <v>2743</v>
      </c>
      <c r="O7" s="170">
        <v>2712</v>
      </c>
      <c r="P7" s="170">
        <v>2779</v>
      </c>
      <c r="Q7" s="170"/>
      <c r="R7" s="292"/>
      <c r="S7" s="295">
        <f>SUM(D7:R7)</f>
        <v>28422</v>
      </c>
      <c r="T7" s="96"/>
      <c r="U7" s="289">
        <f>SUM(D7:R7)/210</f>
        <v>135.34285714285716</v>
      </c>
      <c r="V7" s="49"/>
      <c r="W7" s="49"/>
      <c r="X7" s="49"/>
      <c r="Y7" s="50"/>
      <c r="Z7" s="17"/>
      <c r="AA7" s="17"/>
      <c r="AB7" s="17"/>
      <c r="AC7" s="17"/>
    </row>
    <row r="8" spans="1:29" ht="18.600000000000001">
      <c r="A8" s="39">
        <v>6</v>
      </c>
      <c r="B8" s="139" t="s">
        <v>29</v>
      </c>
      <c r="C8" s="4"/>
      <c r="D8" s="171">
        <v>2691</v>
      </c>
      <c r="E8" s="167">
        <v>2628</v>
      </c>
      <c r="F8" s="167">
        <v>2646</v>
      </c>
      <c r="G8" s="167">
        <v>1327</v>
      </c>
      <c r="H8" s="167">
        <v>2613</v>
      </c>
      <c r="I8" s="167">
        <v>2613</v>
      </c>
      <c r="J8" s="166">
        <v>2760</v>
      </c>
      <c r="K8" s="166">
        <v>2553</v>
      </c>
      <c r="L8" s="166">
        <v>2643</v>
      </c>
      <c r="M8" s="166">
        <v>2541</v>
      </c>
      <c r="N8" s="169">
        <v>2716</v>
      </c>
      <c r="O8" s="170">
        <v>2693</v>
      </c>
      <c r="P8" s="170">
        <v>2581</v>
      </c>
      <c r="Q8" s="170"/>
      <c r="R8" s="292"/>
      <c r="S8" s="295">
        <f>SUM(D8:R8)</f>
        <v>33005</v>
      </c>
      <c r="T8" s="96"/>
      <c r="U8" s="289">
        <f>SUM(D8:R8)/250</f>
        <v>132.02000000000001</v>
      </c>
      <c r="V8" s="49"/>
      <c r="W8" s="49"/>
      <c r="X8" s="49"/>
      <c r="Y8" s="50"/>
      <c r="Z8" s="17"/>
      <c r="AA8" s="17"/>
      <c r="AB8" s="17"/>
      <c r="AC8" s="17"/>
    </row>
    <row r="9" spans="1:29" ht="18.600000000000001">
      <c r="A9" s="39">
        <v>7</v>
      </c>
      <c r="B9" s="139" t="s">
        <v>28</v>
      </c>
      <c r="C9" s="4"/>
      <c r="D9" s="171">
        <v>2544</v>
      </c>
      <c r="E9" s="167">
        <v>2635</v>
      </c>
      <c r="F9" s="167">
        <v>2626</v>
      </c>
      <c r="G9" s="167">
        <v>1339</v>
      </c>
      <c r="H9" s="167">
        <v>2665</v>
      </c>
      <c r="I9" s="167">
        <v>2583</v>
      </c>
      <c r="J9" s="166">
        <v>2576</v>
      </c>
      <c r="K9" s="166">
        <v>2669</v>
      </c>
      <c r="L9" s="166">
        <v>2626</v>
      </c>
      <c r="M9" s="166">
        <v>2600</v>
      </c>
      <c r="N9" s="169">
        <v>0</v>
      </c>
      <c r="O9" s="170">
        <v>2715</v>
      </c>
      <c r="P9" s="170">
        <v>2567</v>
      </c>
      <c r="Q9" s="170"/>
      <c r="R9" s="292"/>
      <c r="S9" s="295">
        <f>SUM(D9:R9)</f>
        <v>30145</v>
      </c>
      <c r="T9" s="96"/>
      <c r="U9" s="289">
        <f>SUM(D9:R9)/230</f>
        <v>131.06521739130434</v>
      </c>
      <c r="V9" s="49"/>
      <c r="W9" s="49"/>
      <c r="X9" s="49"/>
      <c r="Y9" s="50"/>
      <c r="Z9" s="17"/>
      <c r="AA9" s="17"/>
      <c r="AB9" s="17"/>
      <c r="AC9" s="17"/>
    </row>
    <row r="10" spans="1:29" ht="19.2" thickBot="1">
      <c r="A10" s="39">
        <v>8</v>
      </c>
      <c r="B10" s="141" t="s">
        <v>58</v>
      </c>
      <c r="C10" s="151"/>
      <c r="D10" s="177">
        <v>0</v>
      </c>
      <c r="E10" s="178">
        <v>0</v>
      </c>
      <c r="F10" s="178">
        <v>0</v>
      </c>
      <c r="G10" s="178">
        <v>0</v>
      </c>
      <c r="H10" s="178">
        <v>0</v>
      </c>
      <c r="I10" s="178">
        <v>0</v>
      </c>
      <c r="J10" s="179">
        <v>0</v>
      </c>
      <c r="K10" s="179">
        <v>0</v>
      </c>
      <c r="L10" s="179">
        <v>0</v>
      </c>
      <c r="M10" s="179">
        <v>0</v>
      </c>
      <c r="N10" s="180">
        <v>0</v>
      </c>
      <c r="O10" s="181">
        <v>0</v>
      </c>
      <c r="P10" s="181">
        <v>0</v>
      </c>
      <c r="Q10" s="181"/>
      <c r="R10" s="293"/>
      <c r="S10" s="296">
        <f>SUM(D10:R10)</f>
        <v>0</v>
      </c>
      <c r="T10" s="162"/>
      <c r="U10" s="290">
        <f>SUM(D10:R10)/20</f>
        <v>0</v>
      </c>
      <c r="V10" s="49"/>
      <c r="W10" s="49"/>
      <c r="X10" s="49"/>
      <c r="Y10" s="50"/>
      <c r="Z10" s="17"/>
      <c r="AA10" s="17"/>
      <c r="AB10" s="17"/>
      <c r="AC10" s="17"/>
    </row>
    <row r="11" spans="1:29" ht="18.600000000000001">
      <c r="A11" s="39"/>
      <c r="B11" s="62"/>
      <c r="C11" s="23"/>
      <c r="D11" s="69"/>
      <c r="E11" s="57"/>
      <c r="F11" s="57"/>
      <c r="G11" s="57"/>
      <c r="H11" s="57"/>
      <c r="I11" s="57"/>
      <c r="J11" s="58"/>
      <c r="K11" s="58"/>
      <c r="L11" s="58"/>
      <c r="M11" s="58"/>
      <c r="N11" s="59"/>
      <c r="O11" s="60"/>
      <c r="P11" s="60"/>
      <c r="Q11" s="60"/>
      <c r="R11" s="60"/>
      <c r="S11" s="61"/>
      <c r="T11" s="60"/>
      <c r="U11" s="63"/>
      <c r="V11" s="49"/>
      <c r="W11" s="50"/>
      <c r="X11" s="49"/>
      <c r="Y11" s="50"/>
      <c r="Z11" s="17"/>
      <c r="AA11" s="17"/>
      <c r="AB11" s="17"/>
      <c r="AC11" s="17"/>
    </row>
    <row r="12" spans="1:29" ht="1.5" customHeight="1">
      <c r="A12" s="39"/>
      <c r="B12" s="23"/>
      <c r="C12" s="23"/>
      <c r="D12" s="65"/>
      <c r="E12" s="65"/>
      <c r="F12" s="65"/>
      <c r="G12" s="65"/>
      <c r="H12" s="65"/>
      <c r="I12" s="65"/>
      <c r="J12" s="66"/>
      <c r="K12" s="66"/>
      <c r="L12" s="66"/>
      <c r="M12" s="66"/>
      <c r="N12" s="67"/>
      <c r="O12" s="68"/>
      <c r="P12" s="68"/>
      <c r="Q12" s="68"/>
      <c r="R12" s="68"/>
      <c r="S12" s="157"/>
      <c r="T12" s="68"/>
      <c r="U12" s="63"/>
      <c r="V12" s="49"/>
      <c r="W12" s="50"/>
      <c r="X12" s="49"/>
      <c r="Y12" s="50"/>
      <c r="Z12" s="17"/>
      <c r="AA12" s="17"/>
      <c r="AB12" s="17"/>
      <c r="AC12" s="17"/>
    </row>
    <row r="13" spans="1:29" ht="19.5" customHeight="1" thickBot="1">
      <c r="A13" s="17"/>
      <c r="B13" s="17"/>
      <c r="C13" s="17"/>
      <c r="D13" s="618" t="s">
        <v>1</v>
      </c>
      <c r="E13" s="618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51"/>
      <c r="W13" s="17"/>
      <c r="X13" s="17"/>
      <c r="Y13" s="17"/>
      <c r="Z13" s="17"/>
      <c r="AA13" s="17"/>
      <c r="AB13" s="17"/>
      <c r="AC13" s="17"/>
    </row>
    <row r="14" spans="1:29" ht="22.8" thickTop="1" thickBot="1">
      <c r="A14" s="39"/>
      <c r="B14" s="163" t="s">
        <v>0</v>
      </c>
      <c r="C14" s="248"/>
      <c r="D14" s="165">
        <v>44441</v>
      </c>
      <c r="E14" s="165">
        <v>44455</v>
      </c>
      <c r="F14" s="165">
        <v>44469</v>
      </c>
      <c r="G14" s="165">
        <v>44483</v>
      </c>
      <c r="H14" s="165">
        <v>44497</v>
      </c>
      <c r="I14" s="165">
        <v>44511</v>
      </c>
      <c r="J14" s="283">
        <v>44525</v>
      </c>
      <c r="K14" s="284">
        <v>44548</v>
      </c>
      <c r="L14" s="278">
        <v>44597</v>
      </c>
      <c r="M14" s="278">
        <v>44611</v>
      </c>
      <c r="N14" s="278">
        <v>44623</v>
      </c>
      <c r="O14" s="278">
        <v>44630</v>
      </c>
      <c r="P14" s="278">
        <v>44637</v>
      </c>
      <c r="Q14" s="160"/>
      <c r="R14" s="622" t="s">
        <v>14</v>
      </c>
      <c r="S14" s="623"/>
      <c r="T14" s="624"/>
      <c r="U14" s="176" t="s">
        <v>15</v>
      </c>
      <c r="V14" s="49"/>
      <c r="W14" s="17"/>
      <c r="X14" s="17"/>
      <c r="Y14" s="17"/>
      <c r="Z14" s="17"/>
      <c r="AA14" s="17"/>
      <c r="AB14" s="17"/>
      <c r="AC14" s="17"/>
    </row>
    <row r="15" spans="1:29" ht="18.600000000000001">
      <c r="A15" s="39">
        <v>1</v>
      </c>
      <c r="B15" s="286" t="s">
        <v>25</v>
      </c>
      <c r="C15" s="285"/>
      <c r="D15" s="241">
        <v>2541</v>
      </c>
      <c r="E15" s="242">
        <v>2520</v>
      </c>
      <c r="F15" s="242">
        <v>2646</v>
      </c>
      <c r="G15" s="242">
        <v>1267</v>
      </c>
      <c r="H15" s="242">
        <v>2580</v>
      </c>
      <c r="I15" s="242">
        <v>2578</v>
      </c>
      <c r="J15" s="243">
        <v>2641</v>
      </c>
      <c r="K15" s="243">
        <v>2585</v>
      </c>
      <c r="L15" s="243">
        <v>0</v>
      </c>
      <c r="M15" s="243">
        <v>0</v>
      </c>
      <c r="N15" s="244">
        <v>2554</v>
      </c>
      <c r="O15" s="245">
        <v>2551</v>
      </c>
      <c r="P15" s="245">
        <v>0</v>
      </c>
      <c r="Q15" s="245"/>
      <c r="R15" s="291"/>
      <c r="S15" s="294">
        <f>SUM(D15:R15)</f>
        <v>24463</v>
      </c>
      <c r="T15" s="161"/>
      <c r="U15" s="288">
        <f>SUM(D15:R15)/190</f>
        <v>128.75263157894736</v>
      </c>
      <c r="V15" s="52"/>
      <c r="W15" s="53"/>
      <c r="X15" s="53"/>
      <c r="Y15" s="53"/>
      <c r="Z15" s="17"/>
      <c r="AA15" s="17"/>
      <c r="AB15" s="17"/>
      <c r="AC15" s="17"/>
    </row>
    <row r="16" spans="1:29" ht="18.600000000000001">
      <c r="A16" s="39">
        <v>2</v>
      </c>
      <c r="B16" s="139" t="s">
        <v>62</v>
      </c>
      <c r="C16" s="275"/>
      <c r="D16" s="173">
        <v>2484</v>
      </c>
      <c r="E16" s="221">
        <v>2614</v>
      </c>
      <c r="F16" s="221">
        <v>2509</v>
      </c>
      <c r="G16" s="221">
        <v>1247</v>
      </c>
      <c r="H16" s="221">
        <v>1240</v>
      </c>
      <c r="I16" s="221">
        <v>2588</v>
      </c>
      <c r="J16" s="173">
        <v>2628</v>
      </c>
      <c r="K16" s="173">
        <v>2652</v>
      </c>
      <c r="L16" s="173">
        <v>2524</v>
      </c>
      <c r="M16" s="173">
        <v>2543</v>
      </c>
      <c r="N16" s="222">
        <v>2628</v>
      </c>
      <c r="O16" s="223">
        <v>2569</v>
      </c>
      <c r="P16" s="223">
        <v>2588</v>
      </c>
      <c r="Q16" s="223"/>
      <c r="R16" s="297"/>
      <c r="S16" s="295">
        <f>SUM(D16:R16)</f>
        <v>30814</v>
      </c>
      <c r="T16" s="224"/>
      <c r="U16" s="289">
        <f>SUM(D16:R16)/240</f>
        <v>128.39166666666668</v>
      </c>
      <c r="V16" s="52"/>
      <c r="W16" s="17"/>
      <c r="X16" s="17"/>
      <c r="Y16" s="17"/>
      <c r="Z16" s="17"/>
      <c r="AA16" s="17"/>
      <c r="AB16" s="17"/>
      <c r="AC16" s="17"/>
    </row>
    <row r="17" spans="1:29" ht="18.600000000000001">
      <c r="A17" s="39">
        <v>3</v>
      </c>
      <c r="B17" s="139" t="s">
        <v>34</v>
      </c>
      <c r="C17" s="240"/>
      <c r="D17" s="171">
        <v>2514</v>
      </c>
      <c r="E17" s="167">
        <v>2393</v>
      </c>
      <c r="F17" s="167">
        <v>2564</v>
      </c>
      <c r="G17" s="167">
        <v>1320</v>
      </c>
      <c r="H17" s="167">
        <v>2565</v>
      </c>
      <c r="I17" s="167">
        <v>2589</v>
      </c>
      <c r="J17" s="166">
        <v>2660</v>
      </c>
      <c r="K17" s="166">
        <v>2614</v>
      </c>
      <c r="L17" s="166">
        <v>0</v>
      </c>
      <c r="M17" s="166">
        <v>2577</v>
      </c>
      <c r="N17" s="169">
        <v>2471</v>
      </c>
      <c r="O17" s="170">
        <v>2517</v>
      </c>
      <c r="P17" s="170">
        <v>2570</v>
      </c>
      <c r="Q17" s="170"/>
      <c r="R17" s="292"/>
      <c r="S17" s="295">
        <f>SUM(D17:R17)</f>
        <v>29354</v>
      </c>
      <c r="T17" s="96"/>
      <c r="U17" s="289">
        <f>SUM(D17:R17)/230</f>
        <v>127.62608695652175</v>
      </c>
      <c r="V17" s="52"/>
      <c r="W17" s="17"/>
      <c r="X17" s="17"/>
      <c r="Y17" s="17"/>
      <c r="Z17" s="17"/>
      <c r="AA17" s="17"/>
      <c r="AB17" s="17"/>
      <c r="AC17" s="17"/>
    </row>
    <row r="18" spans="1:29" ht="18.600000000000001">
      <c r="A18" s="39">
        <v>4</v>
      </c>
      <c r="B18" s="139" t="s">
        <v>4</v>
      </c>
      <c r="C18" s="240"/>
      <c r="D18" s="171">
        <v>2435</v>
      </c>
      <c r="E18" s="167">
        <v>2497</v>
      </c>
      <c r="F18" s="167">
        <v>2447</v>
      </c>
      <c r="G18" s="167">
        <v>1250</v>
      </c>
      <c r="H18" s="167">
        <v>2446</v>
      </c>
      <c r="I18" s="167">
        <v>2472</v>
      </c>
      <c r="J18" s="166">
        <v>2435</v>
      </c>
      <c r="K18" s="166">
        <v>2506</v>
      </c>
      <c r="L18" s="166">
        <v>2566</v>
      </c>
      <c r="M18" s="166">
        <v>2575</v>
      </c>
      <c r="N18" s="169">
        <v>2524</v>
      </c>
      <c r="O18" s="170">
        <v>2489</v>
      </c>
      <c r="P18" s="170">
        <v>2550</v>
      </c>
      <c r="Q18" s="170"/>
      <c r="R18" s="292"/>
      <c r="S18" s="295">
        <f>SUM(D18:R18)</f>
        <v>31192</v>
      </c>
      <c r="T18" s="96"/>
      <c r="U18" s="289">
        <f>SUM(D18:R18)/250</f>
        <v>124.768</v>
      </c>
      <c r="V18" s="52"/>
      <c r="W18" s="17"/>
      <c r="X18" s="17"/>
      <c r="Y18" s="17"/>
      <c r="Z18" s="17"/>
      <c r="AA18" s="17"/>
      <c r="AB18" s="17"/>
      <c r="AC18" s="17"/>
    </row>
    <row r="19" spans="1:29" ht="18.600000000000001">
      <c r="A19" s="39">
        <v>5</v>
      </c>
      <c r="B19" s="139" t="s">
        <v>43</v>
      </c>
      <c r="C19" s="240"/>
      <c r="D19" s="171">
        <v>2431</v>
      </c>
      <c r="E19" s="167">
        <v>2537</v>
      </c>
      <c r="F19" s="167">
        <v>0</v>
      </c>
      <c r="G19" s="167">
        <v>1264</v>
      </c>
      <c r="H19" s="167">
        <v>2554</v>
      </c>
      <c r="I19" s="167">
        <v>2492</v>
      </c>
      <c r="J19" s="166">
        <v>2520</v>
      </c>
      <c r="K19" s="166">
        <v>2597</v>
      </c>
      <c r="L19" s="166">
        <v>2418</v>
      </c>
      <c r="M19" s="166">
        <v>2542</v>
      </c>
      <c r="N19" s="169">
        <v>2344</v>
      </c>
      <c r="O19" s="170">
        <v>0</v>
      </c>
      <c r="P19" s="170">
        <v>2481</v>
      </c>
      <c r="Q19" s="170"/>
      <c r="R19" s="292"/>
      <c r="S19" s="295">
        <f>SUM(D19:R19)</f>
        <v>26180</v>
      </c>
      <c r="T19" s="96"/>
      <c r="U19" s="289">
        <f>SUM(D19:R19)/210</f>
        <v>124.66666666666667</v>
      </c>
      <c r="V19" s="52"/>
      <c r="W19" s="17"/>
      <c r="X19" s="17"/>
      <c r="Y19" s="17"/>
      <c r="Z19" s="17"/>
      <c r="AA19" s="17"/>
      <c r="AB19" s="17"/>
      <c r="AC19" s="17"/>
    </row>
    <row r="20" spans="1:29" ht="18.600000000000001">
      <c r="A20" s="39">
        <v>6</v>
      </c>
      <c r="B20" s="139" t="s">
        <v>33</v>
      </c>
      <c r="C20" s="240"/>
      <c r="D20" s="171">
        <v>2210</v>
      </c>
      <c r="E20" s="167">
        <v>2484</v>
      </c>
      <c r="F20" s="167">
        <v>2416</v>
      </c>
      <c r="G20" s="167">
        <v>1192</v>
      </c>
      <c r="H20" s="167">
        <v>2385</v>
      </c>
      <c r="I20" s="167">
        <v>2527</v>
      </c>
      <c r="J20" s="166">
        <v>2433</v>
      </c>
      <c r="K20" s="166">
        <v>2581</v>
      </c>
      <c r="L20" s="166">
        <v>2453</v>
      </c>
      <c r="M20" s="166">
        <v>0</v>
      </c>
      <c r="N20" s="169">
        <v>2381</v>
      </c>
      <c r="O20" s="170">
        <v>2325</v>
      </c>
      <c r="P20" s="170">
        <v>2314</v>
      </c>
      <c r="Q20" s="170"/>
      <c r="R20" s="292"/>
      <c r="S20" s="295">
        <f>SUM(D20:R20)</f>
        <v>27701</v>
      </c>
      <c r="T20" s="96"/>
      <c r="U20" s="289">
        <f>SUM(D20:R20)/230</f>
        <v>120.43913043478261</v>
      </c>
      <c r="V20" s="52"/>
      <c r="W20" s="17"/>
      <c r="X20" s="17"/>
      <c r="Y20" s="17"/>
      <c r="Z20" s="17"/>
      <c r="AA20" s="17"/>
      <c r="AB20" s="17"/>
      <c r="AC20" s="17"/>
    </row>
    <row r="21" spans="1:29" ht="18.600000000000001">
      <c r="A21" s="39">
        <v>7</v>
      </c>
      <c r="B21" s="155" t="s">
        <v>71</v>
      </c>
      <c r="C21" s="275"/>
      <c r="D21" s="220">
        <v>0</v>
      </c>
      <c r="E21" s="221">
        <v>0</v>
      </c>
      <c r="F21" s="221">
        <v>2194</v>
      </c>
      <c r="G21" s="221">
        <v>1213</v>
      </c>
      <c r="H21" s="221">
        <v>2121</v>
      </c>
      <c r="I21" s="221">
        <v>2483</v>
      </c>
      <c r="J21" s="173">
        <v>2478</v>
      </c>
      <c r="K21" s="173">
        <v>2462</v>
      </c>
      <c r="L21" s="173">
        <v>2382</v>
      </c>
      <c r="M21" s="173">
        <v>2293</v>
      </c>
      <c r="N21" s="222">
        <v>2491</v>
      </c>
      <c r="O21" s="223">
        <v>2414</v>
      </c>
      <c r="P21" s="223">
        <v>2458</v>
      </c>
      <c r="Q21" s="223"/>
      <c r="R21" s="297"/>
      <c r="S21" s="295">
        <f>SUM(D21:R21)</f>
        <v>24989</v>
      </c>
      <c r="T21" s="224"/>
      <c r="U21" s="289">
        <f>SUM(D21:R21)/210</f>
        <v>118.99523809523809</v>
      </c>
      <c r="V21" s="52"/>
      <c r="W21" s="17"/>
      <c r="X21" s="17"/>
      <c r="Y21" s="17"/>
      <c r="Z21" s="17"/>
      <c r="AA21" s="17"/>
      <c r="AB21" s="17"/>
      <c r="AC21" s="17"/>
    </row>
    <row r="22" spans="1:29" ht="18.600000000000001">
      <c r="A22" s="39">
        <v>8</v>
      </c>
      <c r="B22" s="139" t="s">
        <v>32</v>
      </c>
      <c r="C22" s="4"/>
      <c r="D22" s="171">
        <v>2293</v>
      </c>
      <c r="E22" s="167">
        <v>2328</v>
      </c>
      <c r="F22" s="167">
        <v>2389</v>
      </c>
      <c r="G22" s="167">
        <v>1157</v>
      </c>
      <c r="H22" s="167">
        <v>2360</v>
      </c>
      <c r="I22" s="167">
        <v>2339</v>
      </c>
      <c r="J22" s="166">
        <v>2374</v>
      </c>
      <c r="K22" s="166">
        <v>2339</v>
      </c>
      <c r="L22" s="166">
        <v>2339</v>
      </c>
      <c r="M22" s="166">
        <v>2409</v>
      </c>
      <c r="N22" s="169">
        <v>2366</v>
      </c>
      <c r="O22" s="170">
        <v>2385</v>
      </c>
      <c r="P22" s="170">
        <v>2408</v>
      </c>
      <c r="Q22" s="170"/>
      <c r="R22" s="292"/>
      <c r="S22" s="295">
        <f>SUM(D22:R22)</f>
        <v>29486</v>
      </c>
      <c r="T22" s="96"/>
      <c r="U22" s="289">
        <f>SUM(D22:R22)/250</f>
        <v>117.944</v>
      </c>
      <c r="V22" s="52"/>
      <c r="W22" s="625"/>
      <c r="X22" s="625"/>
      <c r="Y22" s="625"/>
      <c r="Z22" s="17"/>
      <c r="AA22" s="17"/>
      <c r="AB22" s="17"/>
      <c r="AC22" s="17"/>
    </row>
    <row r="23" spans="1:29" ht="19.5" customHeight="1" thickBot="1">
      <c r="A23" s="39">
        <v>9</v>
      </c>
      <c r="B23" s="141" t="s">
        <v>59</v>
      </c>
      <c r="C23" s="287"/>
      <c r="D23" s="239">
        <v>0</v>
      </c>
      <c r="E23" s="238">
        <v>0</v>
      </c>
      <c r="F23" s="238">
        <v>0</v>
      </c>
      <c r="G23" s="238">
        <v>0</v>
      </c>
      <c r="H23" s="238">
        <v>0</v>
      </c>
      <c r="I23" s="238">
        <v>0</v>
      </c>
      <c r="J23" s="237">
        <v>0</v>
      </c>
      <c r="K23" s="237">
        <v>0</v>
      </c>
      <c r="L23" s="237">
        <v>0</v>
      </c>
      <c r="M23" s="237">
        <v>0</v>
      </c>
      <c r="N23" s="246">
        <v>0</v>
      </c>
      <c r="O23" s="247">
        <v>0</v>
      </c>
      <c r="P23" s="247">
        <v>0</v>
      </c>
      <c r="Q23" s="247"/>
      <c r="R23" s="298"/>
      <c r="S23" s="296">
        <f>SUM(D23:R23)</f>
        <v>0</v>
      </c>
      <c r="T23" s="162"/>
      <c r="U23" s="290">
        <f>SUM(D23:R23)/20</f>
        <v>0</v>
      </c>
      <c r="V23" s="52"/>
      <c r="W23" s="625"/>
      <c r="X23" s="625"/>
      <c r="Y23" s="625"/>
      <c r="Z23" s="17"/>
      <c r="AA23" s="17"/>
      <c r="AB23" s="17"/>
      <c r="AC23" s="17"/>
    </row>
    <row r="24" spans="1:29" ht="9.75" hidden="1" customHeight="1">
      <c r="A24" s="39"/>
      <c r="B24" s="95"/>
      <c r="C24" s="23"/>
      <c r="D24" s="57"/>
      <c r="E24" s="57"/>
      <c r="F24" s="57"/>
      <c r="G24" s="57"/>
      <c r="H24" s="57"/>
      <c r="I24" s="57"/>
      <c r="J24" s="58"/>
      <c r="K24" s="58"/>
      <c r="L24" s="58"/>
      <c r="M24" s="58"/>
      <c r="N24" s="59"/>
      <c r="O24" s="60"/>
      <c r="P24" s="60"/>
      <c r="Q24" s="60"/>
      <c r="R24" s="60"/>
      <c r="S24" s="61"/>
      <c r="T24" s="60"/>
      <c r="U24" s="63"/>
      <c r="V24" s="52"/>
      <c r="W24" s="39"/>
      <c r="X24" s="39"/>
      <c r="Y24" s="39"/>
      <c r="Z24" s="17"/>
      <c r="AA24" s="17"/>
      <c r="AB24" s="17"/>
      <c r="AC24" s="17"/>
    </row>
    <row r="25" spans="1:29" ht="22.2" thickBot="1">
      <c r="A25" s="39"/>
      <c r="B25" s="95"/>
      <c r="C25" s="23"/>
      <c r="D25" s="618" t="s">
        <v>1</v>
      </c>
      <c r="E25" s="618"/>
      <c r="F25" s="57"/>
      <c r="G25" s="57"/>
      <c r="H25" s="57"/>
      <c r="I25" s="57"/>
      <c r="J25" s="58"/>
      <c r="K25" s="58"/>
      <c r="L25" s="58"/>
      <c r="M25" s="58"/>
      <c r="N25" s="59"/>
      <c r="O25" s="60"/>
      <c r="P25" s="60"/>
      <c r="Q25" s="60"/>
      <c r="R25" s="60"/>
      <c r="S25" s="61"/>
      <c r="T25" s="60"/>
      <c r="U25" s="63"/>
      <c r="V25" s="52"/>
      <c r="W25" s="39"/>
      <c r="X25" s="39"/>
      <c r="Y25" s="39"/>
      <c r="Z25" s="17"/>
      <c r="AA25" s="17"/>
      <c r="AB25" s="17"/>
      <c r="AC25" s="17"/>
    </row>
    <row r="26" spans="1:29" ht="22.8" thickTop="1" thickBot="1">
      <c r="A26" s="39"/>
      <c r="B26" s="158" t="s">
        <v>7</v>
      </c>
      <c r="C26" s="122"/>
      <c r="D26" s="165">
        <v>44441</v>
      </c>
      <c r="E26" s="165">
        <v>44455</v>
      </c>
      <c r="F26" s="165">
        <v>44469</v>
      </c>
      <c r="G26" s="165">
        <v>44483</v>
      </c>
      <c r="H26" s="165">
        <v>44497</v>
      </c>
      <c r="I26" s="165">
        <v>44511</v>
      </c>
      <c r="J26" s="283">
        <v>44525</v>
      </c>
      <c r="K26" s="284">
        <v>44548</v>
      </c>
      <c r="L26" s="278">
        <v>44597</v>
      </c>
      <c r="M26" s="278">
        <v>44611</v>
      </c>
      <c r="N26" s="278">
        <v>44623</v>
      </c>
      <c r="O26" s="278">
        <v>44630</v>
      </c>
      <c r="P26" s="278">
        <v>44637</v>
      </c>
      <c r="Q26" s="160"/>
      <c r="R26" s="622" t="s">
        <v>14</v>
      </c>
      <c r="S26" s="623"/>
      <c r="T26" s="624"/>
      <c r="U26" s="176" t="s">
        <v>15</v>
      </c>
      <c r="V26" s="52"/>
      <c r="W26" s="28"/>
      <c r="X26" s="28"/>
      <c r="Y26" s="28"/>
      <c r="Z26" s="17"/>
      <c r="AA26" s="17"/>
      <c r="AB26" s="17"/>
      <c r="AC26" s="17"/>
    </row>
    <row r="27" spans="1:29" ht="18.600000000000001">
      <c r="A27" s="39">
        <v>1</v>
      </c>
      <c r="B27" s="138" t="s">
        <v>36</v>
      </c>
      <c r="C27" s="122"/>
      <c r="D27" s="243">
        <v>2168</v>
      </c>
      <c r="E27" s="243">
        <v>2250</v>
      </c>
      <c r="F27" s="242">
        <v>2229</v>
      </c>
      <c r="G27" s="242">
        <v>1143</v>
      </c>
      <c r="H27" s="242">
        <v>2385</v>
      </c>
      <c r="I27" s="242">
        <v>2301</v>
      </c>
      <c r="J27" s="242">
        <v>2286</v>
      </c>
      <c r="K27" s="242">
        <v>2301</v>
      </c>
      <c r="L27" s="243">
        <v>2197</v>
      </c>
      <c r="M27" s="243">
        <v>2281</v>
      </c>
      <c r="N27" s="253">
        <v>2355</v>
      </c>
      <c r="O27" s="244">
        <v>2348</v>
      </c>
      <c r="P27" s="244">
        <v>2309</v>
      </c>
      <c r="Q27" s="245"/>
      <c r="R27" s="291"/>
      <c r="S27" s="294">
        <f>SUM(D27:R27)</f>
        <v>28553</v>
      </c>
      <c r="T27" s="161"/>
      <c r="U27" s="288">
        <f>SUM(D27:R27)/250</f>
        <v>114.212</v>
      </c>
      <c r="V27" s="52"/>
      <c r="W27" s="28"/>
      <c r="X27" s="28"/>
      <c r="Y27" s="28"/>
      <c r="Z27" s="17"/>
      <c r="AA27" s="17"/>
      <c r="AB27" s="17"/>
      <c r="AC27" s="17"/>
    </row>
    <row r="28" spans="1:29" ht="18.600000000000001">
      <c r="A28" s="39">
        <v>2</v>
      </c>
      <c r="B28" s="139" t="s">
        <v>54</v>
      </c>
      <c r="C28" s="216"/>
      <c r="D28" s="173">
        <v>2262</v>
      </c>
      <c r="E28" s="221">
        <v>2193</v>
      </c>
      <c r="F28" s="221">
        <v>2239</v>
      </c>
      <c r="G28" s="221">
        <v>1154</v>
      </c>
      <c r="H28" s="221">
        <v>2364</v>
      </c>
      <c r="I28" s="221">
        <v>2254</v>
      </c>
      <c r="J28" s="173">
        <v>2276</v>
      </c>
      <c r="K28" s="173">
        <v>2314</v>
      </c>
      <c r="L28" s="173">
        <v>2181</v>
      </c>
      <c r="M28" s="173">
        <v>2200</v>
      </c>
      <c r="N28" s="222">
        <v>2340</v>
      </c>
      <c r="O28" s="223">
        <v>2284</v>
      </c>
      <c r="P28" s="223">
        <v>2330</v>
      </c>
      <c r="Q28" s="223"/>
      <c r="R28" s="297"/>
      <c r="S28" s="295">
        <f>SUM(D28:R28)</f>
        <v>28391</v>
      </c>
      <c r="T28" s="224"/>
      <c r="U28" s="289">
        <f>SUM(D28:R28)/250</f>
        <v>113.56399999999999</v>
      </c>
      <c r="V28" s="52"/>
      <c r="W28" s="28"/>
      <c r="X28" s="28"/>
      <c r="Y28" s="28"/>
      <c r="Z28" s="17"/>
      <c r="AA28" s="17"/>
      <c r="AB28" s="17"/>
      <c r="AC28" s="17"/>
    </row>
    <row r="29" spans="1:29" ht="18.600000000000001">
      <c r="A29" s="39">
        <v>3</v>
      </c>
      <c r="B29" s="139" t="s">
        <v>63</v>
      </c>
      <c r="C29" s="4"/>
      <c r="D29" s="166">
        <v>2073</v>
      </c>
      <c r="E29" s="166">
        <v>2090</v>
      </c>
      <c r="F29" s="167">
        <v>2206</v>
      </c>
      <c r="G29" s="167">
        <v>1074</v>
      </c>
      <c r="H29" s="167">
        <v>1000</v>
      </c>
      <c r="I29" s="167">
        <v>2236</v>
      </c>
      <c r="J29" s="167">
        <v>2171</v>
      </c>
      <c r="K29" s="171">
        <v>2203</v>
      </c>
      <c r="L29" s="171">
        <v>2211</v>
      </c>
      <c r="M29" s="171">
        <v>2293</v>
      </c>
      <c r="N29" s="354">
        <v>2262</v>
      </c>
      <c r="O29" s="360">
        <v>2202</v>
      </c>
      <c r="P29" s="354">
        <v>2237</v>
      </c>
      <c r="Q29" s="172"/>
      <c r="R29" s="299"/>
      <c r="S29" s="295">
        <f>SUM(D29:R29)</f>
        <v>26258</v>
      </c>
      <c r="T29" s="164"/>
      <c r="U29" s="289">
        <f>SUM(D29:R29)/240</f>
        <v>109.40833333333333</v>
      </c>
      <c r="V29" s="52"/>
      <c r="W29" s="28"/>
      <c r="X29" s="28"/>
      <c r="Y29" s="28"/>
      <c r="Z29" s="17"/>
      <c r="AA29" s="17"/>
      <c r="AB29" s="17"/>
      <c r="AC29" s="17"/>
    </row>
    <row r="30" spans="1:29" ht="18.600000000000001">
      <c r="A30" s="39">
        <v>4</v>
      </c>
      <c r="B30" s="139" t="s">
        <v>61</v>
      </c>
      <c r="C30" s="140"/>
      <c r="D30" s="173">
        <v>2046</v>
      </c>
      <c r="E30" s="167">
        <v>2192</v>
      </c>
      <c r="F30" s="218">
        <v>1020</v>
      </c>
      <c r="G30" s="218">
        <v>1076</v>
      </c>
      <c r="H30" s="219">
        <v>2185</v>
      </c>
      <c r="I30" s="167">
        <v>0</v>
      </c>
      <c r="J30" s="167">
        <v>0</v>
      </c>
      <c r="K30" s="171">
        <v>0</v>
      </c>
      <c r="L30" s="171">
        <v>0</v>
      </c>
      <c r="M30" s="171">
        <v>0</v>
      </c>
      <c r="N30" s="354">
        <v>2175</v>
      </c>
      <c r="O30" s="359">
        <v>2239</v>
      </c>
      <c r="P30" s="354">
        <v>2102</v>
      </c>
      <c r="Q30" s="174"/>
      <c r="R30" s="300"/>
      <c r="S30" s="295">
        <f>SUM(D30:R30)</f>
        <v>15035</v>
      </c>
      <c r="T30" s="140"/>
      <c r="U30" s="289">
        <f>SUM(D30:R30)/140</f>
        <v>107.39285714285714</v>
      </c>
      <c r="V30" s="52"/>
      <c r="W30" s="54"/>
      <c r="X30" s="54"/>
      <c r="Y30" s="54"/>
      <c r="Z30" s="17"/>
      <c r="AA30" s="17"/>
      <c r="AB30" s="17"/>
      <c r="AC30" s="17"/>
    </row>
    <row r="31" spans="1:29" ht="18.600000000000001">
      <c r="A31" s="39">
        <v>5</v>
      </c>
      <c r="B31" s="139" t="s">
        <v>39</v>
      </c>
      <c r="C31" s="4"/>
      <c r="D31" s="166">
        <v>2202</v>
      </c>
      <c r="E31" s="166">
        <v>2128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71">
        <v>0</v>
      </c>
      <c r="L31" s="171">
        <v>2144</v>
      </c>
      <c r="M31" s="171">
        <v>2191</v>
      </c>
      <c r="N31" s="354">
        <v>2067</v>
      </c>
      <c r="O31" s="360">
        <v>0</v>
      </c>
      <c r="P31" s="354">
        <v>2036</v>
      </c>
      <c r="Q31" s="172"/>
      <c r="R31" s="299"/>
      <c r="S31" s="295">
        <f>SUM(D31:R31)</f>
        <v>12768</v>
      </c>
      <c r="T31" s="164"/>
      <c r="U31" s="289">
        <f>SUM(D31:R31)/120</f>
        <v>106.4</v>
      </c>
      <c r="V31" s="52"/>
      <c r="W31" s="625"/>
      <c r="X31" s="625"/>
      <c r="Y31" s="625"/>
      <c r="Z31" s="17"/>
      <c r="AA31" s="17"/>
      <c r="AB31" s="17"/>
      <c r="AC31" s="17"/>
    </row>
    <row r="32" spans="1:29" ht="18.600000000000001">
      <c r="A32" s="39">
        <v>6</v>
      </c>
      <c r="B32" s="139" t="s">
        <v>3</v>
      </c>
      <c r="C32" s="140"/>
      <c r="D32" s="173">
        <v>2041</v>
      </c>
      <c r="E32" s="167">
        <v>2157</v>
      </c>
      <c r="F32" s="219">
        <v>2119</v>
      </c>
      <c r="G32" s="218">
        <v>1035</v>
      </c>
      <c r="H32" s="218">
        <v>0</v>
      </c>
      <c r="I32" s="167">
        <v>0</v>
      </c>
      <c r="J32" s="167">
        <v>0</v>
      </c>
      <c r="K32" s="171">
        <v>0</v>
      </c>
      <c r="L32" s="171">
        <v>0</v>
      </c>
      <c r="M32" s="171">
        <v>0</v>
      </c>
      <c r="N32" s="354">
        <v>0</v>
      </c>
      <c r="O32" s="359">
        <v>0</v>
      </c>
      <c r="P32" s="354">
        <v>0</v>
      </c>
      <c r="Q32" s="174"/>
      <c r="R32" s="300"/>
      <c r="S32" s="295">
        <f>SUM(D32:R32)</f>
        <v>7352</v>
      </c>
      <c r="T32" s="140"/>
      <c r="U32" s="289">
        <f>SUM(D32:R32)/70</f>
        <v>105.02857142857142</v>
      </c>
      <c r="V32" s="52"/>
      <c r="W32" s="28"/>
      <c r="X32" s="28"/>
      <c r="Y32" s="28"/>
      <c r="Z32" s="17"/>
      <c r="AA32" s="17"/>
      <c r="AB32" s="17"/>
      <c r="AC32" s="17"/>
    </row>
    <row r="33" spans="1:29" ht="18.600000000000001">
      <c r="A33" s="39">
        <v>7</v>
      </c>
      <c r="B33" s="139" t="s">
        <v>37</v>
      </c>
      <c r="C33" s="4"/>
      <c r="D33" s="166">
        <v>2124</v>
      </c>
      <c r="E33" s="166">
        <v>2168</v>
      </c>
      <c r="F33" s="167">
        <v>2143</v>
      </c>
      <c r="G33" s="167">
        <v>1027</v>
      </c>
      <c r="H33" s="167">
        <v>2024</v>
      </c>
      <c r="I33" s="167">
        <v>2039</v>
      </c>
      <c r="J33" s="167">
        <v>1969</v>
      </c>
      <c r="K33" s="167">
        <v>2149</v>
      </c>
      <c r="L33" s="166">
        <v>2210</v>
      </c>
      <c r="M33" s="166">
        <v>2081</v>
      </c>
      <c r="N33" s="168">
        <v>2072</v>
      </c>
      <c r="O33" s="169">
        <v>2036</v>
      </c>
      <c r="P33" s="169">
        <v>2056</v>
      </c>
      <c r="Q33" s="170"/>
      <c r="R33" s="292"/>
      <c r="S33" s="295">
        <f>SUM(D33:R33)</f>
        <v>26098</v>
      </c>
      <c r="T33" s="96"/>
      <c r="U33" s="289">
        <f>SUM(D33:R33)/250</f>
        <v>104.392</v>
      </c>
      <c r="V33" s="52"/>
      <c r="W33" s="28"/>
      <c r="X33" s="28"/>
      <c r="Y33" s="28"/>
      <c r="Z33" s="17"/>
      <c r="AA33" s="17"/>
      <c r="AB33" s="17"/>
      <c r="AC33" s="17"/>
    </row>
    <row r="34" spans="1:29" ht="18.600000000000001">
      <c r="A34" s="39">
        <v>8</v>
      </c>
      <c r="B34" s="139" t="s">
        <v>42</v>
      </c>
      <c r="C34" s="4"/>
      <c r="D34" s="171">
        <v>2075</v>
      </c>
      <c r="E34" s="167">
        <v>1901</v>
      </c>
      <c r="F34" s="167">
        <v>2071</v>
      </c>
      <c r="G34" s="167">
        <v>1010</v>
      </c>
      <c r="H34" s="167">
        <v>1990</v>
      </c>
      <c r="I34" s="167">
        <v>2133</v>
      </c>
      <c r="J34" s="166">
        <v>2059</v>
      </c>
      <c r="K34" s="166">
        <v>2048</v>
      </c>
      <c r="L34" s="166">
        <v>2066</v>
      </c>
      <c r="M34" s="166">
        <v>1960</v>
      </c>
      <c r="N34" s="169">
        <v>2029</v>
      </c>
      <c r="O34" s="170">
        <v>2080</v>
      </c>
      <c r="P34" s="170">
        <v>2066</v>
      </c>
      <c r="Q34" s="170"/>
      <c r="R34" s="292"/>
      <c r="S34" s="295">
        <f>SUM(D34:R34)</f>
        <v>25488</v>
      </c>
      <c r="T34" s="96"/>
      <c r="U34" s="289">
        <f>SUM(D34:R34)/250</f>
        <v>101.952</v>
      </c>
      <c r="V34" s="52"/>
      <c r="W34" s="615"/>
      <c r="X34" s="615"/>
      <c r="Y34" s="615"/>
      <c r="Z34" s="17"/>
      <c r="AA34" s="17"/>
      <c r="AB34" s="17"/>
      <c r="AC34" s="17"/>
    </row>
    <row r="35" spans="1:29" ht="18.600000000000001">
      <c r="A35" s="39">
        <v>9</v>
      </c>
      <c r="B35" s="139" t="s">
        <v>35</v>
      </c>
      <c r="C35" s="4"/>
      <c r="D35" s="166">
        <v>1934</v>
      </c>
      <c r="E35" s="167">
        <v>1977</v>
      </c>
      <c r="F35" s="167">
        <v>2004</v>
      </c>
      <c r="G35" s="167">
        <v>1022</v>
      </c>
      <c r="H35" s="167">
        <v>1947</v>
      </c>
      <c r="I35" s="167">
        <v>2094</v>
      </c>
      <c r="J35" s="167">
        <v>1826</v>
      </c>
      <c r="K35" s="167">
        <v>2016</v>
      </c>
      <c r="L35" s="166">
        <v>1963</v>
      </c>
      <c r="M35" s="166">
        <v>2069</v>
      </c>
      <c r="N35" s="168">
        <v>2107</v>
      </c>
      <c r="O35" s="169">
        <v>2099</v>
      </c>
      <c r="P35" s="169">
        <v>2026</v>
      </c>
      <c r="Q35" s="170"/>
      <c r="R35" s="292"/>
      <c r="S35" s="295">
        <f>SUM(D35:R35)</f>
        <v>25084</v>
      </c>
      <c r="T35" s="96"/>
      <c r="U35" s="289">
        <f>SUM(D35:R35)/250</f>
        <v>100.336</v>
      </c>
      <c r="V35" s="52"/>
      <c r="W35" s="39"/>
      <c r="X35" s="39"/>
      <c r="Y35" s="39"/>
      <c r="Z35" s="17"/>
      <c r="AA35" s="17"/>
      <c r="AB35" s="17"/>
      <c r="AC35" s="17"/>
    </row>
    <row r="36" spans="1:29" ht="19.5" customHeight="1">
      <c r="A36" s="39">
        <v>10</v>
      </c>
      <c r="B36" s="155" t="s">
        <v>72</v>
      </c>
      <c r="C36" s="216"/>
      <c r="D36" s="220">
        <v>0</v>
      </c>
      <c r="E36" s="221">
        <v>0</v>
      </c>
      <c r="F36" s="221">
        <v>0</v>
      </c>
      <c r="G36" s="221">
        <v>0</v>
      </c>
      <c r="H36" s="221">
        <v>1934</v>
      </c>
      <c r="I36" s="221">
        <v>1997</v>
      </c>
      <c r="J36" s="173">
        <v>2006</v>
      </c>
      <c r="K36" s="173">
        <v>2121</v>
      </c>
      <c r="L36" s="173">
        <v>1968</v>
      </c>
      <c r="M36" s="173">
        <v>1977</v>
      </c>
      <c r="N36" s="222">
        <v>1998</v>
      </c>
      <c r="O36" s="223">
        <v>2045</v>
      </c>
      <c r="P36" s="223">
        <v>1981</v>
      </c>
      <c r="Q36" s="223"/>
      <c r="R36" s="297"/>
      <c r="S36" s="295">
        <f>SUM(D36:R36)</f>
        <v>18027</v>
      </c>
      <c r="T36" s="224"/>
      <c r="U36" s="289">
        <f>SUM(D36:R36)/180</f>
        <v>100.15</v>
      </c>
      <c r="V36" s="52"/>
      <c r="W36" s="615"/>
      <c r="X36" s="615"/>
      <c r="Y36" s="615"/>
      <c r="Z36" s="17"/>
      <c r="AA36" s="17"/>
      <c r="AB36" s="17"/>
      <c r="AC36" s="17"/>
    </row>
    <row r="37" spans="1:29" ht="19.5" customHeight="1">
      <c r="A37" s="39">
        <v>11</v>
      </c>
      <c r="B37" s="139" t="s">
        <v>38</v>
      </c>
      <c r="C37" s="240"/>
      <c r="D37" s="302">
        <v>1751</v>
      </c>
      <c r="E37" s="167">
        <v>1764</v>
      </c>
      <c r="F37" s="167">
        <v>1859</v>
      </c>
      <c r="G37" s="167">
        <v>832</v>
      </c>
      <c r="H37" s="167">
        <v>1943</v>
      </c>
      <c r="I37" s="167">
        <v>1913</v>
      </c>
      <c r="J37" s="166">
        <v>2010</v>
      </c>
      <c r="K37" s="166">
        <v>2096</v>
      </c>
      <c r="L37" s="166">
        <v>1912</v>
      </c>
      <c r="M37" s="166">
        <v>1883</v>
      </c>
      <c r="N37" s="169">
        <v>1963</v>
      </c>
      <c r="O37" s="170">
        <v>1957</v>
      </c>
      <c r="P37" s="170">
        <v>1880</v>
      </c>
      <c r="Q37" s="170"/>
      <c r="R37" s="292"/>
      <c r="S37" s="295">
        <f>SUM(D37:R37)</f>
        <v>23763</v>
      </c>
      <c r="T37" s="96"/>
      <c r="U37" s="289">
        <f>SUM(D37:R37)/250</f>
        <v>95.052000000000007</v>
      </c>
      <c r="V37" s="52"/>
      <c r="W37" s="615"/>
      <c r="X37" s="615"/>
      <c r="Y37" s="615"/>
      <c r="Z37" s="17"/>
      <c r="AA37" s="17"/>
      <c r="AB37" s="17"/>
      <c r="AC37" s="17"/>
    </row>
    <row r="38" spans="1:29" ht="18.600000000000001">
      <c r="A38" s="39">
        <v>12</v>
      </c>
      <c r="B38" s="139" t="s">
        <v>40</v>
      </c>
      <c r="C38" s="4"/>
      <c r="D38" s="280">
        <v>1791</v>
      </c>
      <c r="E38" s="280">
        <v>1990</v>
      </c>
      <c r="F38" s="279">
        <v>0</v>
      </c>
      <c r="G38" s="279">
        <v>920</v>
      </c>
      <c r="H38" s="279">
        <v>2009</v>
      </c>
      <c r="I38" s="279">
        <v>1952</v>
      </c>
      <c r="J38" s="279">
        <v>1966</v>
      </c>
      <c r="K38" s="279">
        <v>0</v>
      </c>
      <c r="L38" s="166">
        <v>0</v>
      </c>
      <c r="M38" s="280">
        <v>0</v>
      </c>
      <c r="N38" s="303">
        <v>2041</v>
      </c>
      <c r="O38" s="281">
        <v>0</v>
      </c>
      <c r="P38" s="281">
        <v>1923</v>
      </c>
      <c r="Q38" s="282"/>
      <c r="R38" s="301"/>
      <c r="S38" s="295">
        <f>SUM(D38:R38)</f>
        <v>14592</v>
      </c>
      <c r="T38" s="96"/>
      <c r="U38" s="289">
        <f>SUM(D38:R38)/160</f>
        <v>91.2</v>
      </c>
      <c r="V38" s="52"/>
      <c r="W38" s="39"/>
      <c r="X38" s="39"/>
      <c r="Y38" s="39"/>
      <c r="Z38" s="17"/>
      <c r="AA38" s="17"/>
      <c r="AB38" s="17"/>
      <c r="AC38" s="17"/>
    </row>
    <row r="39" spans="1:29" ht="18.600000000000001">
      <c r="A39" s="39">
        <v>13</v>
      </c>
      <c r="B39" s="139" t="s">
        <v>75</v>
      </c>
      <c r="C39" s="216"/>
      <c r="D39" s="337">
        <v>0</v>
      </c>
      <c r="E39" s="338">
        <v>0</v>
      </c>
      <c r="F39" s="339">
        <v>0</v>
      </c>
      <c r="G39" s="339">
        <v>0</v>
      </c>
      <c r="H39" s="339">
        <v>0</v>
      </c>
      <c r="I39" s="339">
        <v>0</v>
      </c>
      <c r="J39" s="340">
        <v>0</v>
      </c>
      <c r="K39" s="340">
        <v>0</v>
      </c>
      <c r="L39" s="166">
        <v>1619</v>
      </c>
      <c r="M39" s="340">
        <v>1683</v>
      </c>
      <c r="N39" s="341">
        <v>1715</v>
      </c>
      <c r="O39" s="342">
        <v>1716</v>
      </c>
      <c r="P39" s="342">
        <v>0</v>
      </c>
      <c r="Q39" s="342"/>
      <c r="R39" s="343"/>
      <c r="S39" s="295">
        <f>SUM(D39:R39)</f>
        <v>6733</v>
      </c>
      <c r="T39" s="224"/>
      <c r="U39" s="289">
        <f>SUM(D39:R39)/80</f>
        <v>84.162499999999994</v>
      </c>
      <c r="V39" s="52"/>
      <c r="W39" s="39"/>
      <c r="X39" s="39"/>
      <c r="Y39" s="39"/>
      <c r="Z39" s="17"/>
      <c r="AA39" s="17"/>
      <c r="AB39" s="17"/>
      <c r="AC39" s="17"/>
    </row>
    <row r="40" spans="1:29" ht="19.2" thickBot="1">
      <c r="A40" s="21"/>
      <c r="B40" s="141" t="s">
        <v>41</v>
      </c>
      <c r="C40" s="151"/>
      <c r="D40" s="177">
        <v>0</v>
      </c>
      <c r="E40" s="178">
        <v>0</v>
      </c>
      <c r="F40" s="178">
        <v>0</v>
      </c>
      <c r="G40" s="178">
        <v>0</v>
      </c>
      <c r="H40" s="178">
        <v>0</v>
      </c>
      <c r="I40" s="178">
        <v>0</v>
      </c>
      <c r="J40" s="179">
        <v>0</v>
      </c>
      <c r="K40" s="179">
        <v>0</v>
      </c>
      <c r="L40" s="179">
        <v>0</v>
      </c>
      <c r="M40" s="179">
        <v>0</v>
      </c>
      <c r="N40" s="180">
        <v>0</v>
      </c>
      <c r="O40" s="181">
        <v>0</v>
      </c>
      <c r="P40" s="181">
        <v>0</v>
      </c>
      <c r="Q40" s="181"/>
      <c r="R40" s="293"/>
      <c r="S40" s="296">
        <f>SUM(D40:R40)</f>
        <v>0</v>
      </c>
      <c r="T40" s="344"/>
      <c r="U40" s="290">
        <f>SUM(D40:R40)/20</f>
        <v>0</v>
      </c>
      <c r="V40" s="52"/>
      <c r="W40" s="39"/>
      <c r="X40" s="39"/>
      <c r="Y40" s="39"/>
      <c r="Z40" s="17"/>
      <c r="AA40" s="17"/>
      <c r="AB40" s="17"/>
      <c r="AC40" s="17"/>
    </row>
    <row r="41" spans="1:29" ht="21.6">
      <c r="A41" s="21"/>
      <c r="B41" s="64"/>
      <c r="C41" s="23"/>
      <c r="D41" s="304"/>
      <c r="E41" s="304"/>
      <c r="F41" s="304"/>
      <c r="G41" s="304"/>
      <c r="H41" s="304"/>
      <c r="I41" s="304"/>
      <c r="J41" s="65"/>
      <c r="K41" s="65"/>
      <c r="L41" s="66"/>
      <c r="M41" s="66"/>
      <c r="N41" s="305"/>
      <c r="O41" s="67"/>
      <c r="P41" s="67"/>
      <c r="Q41" s="68"/>
      <c r="R41" s="617"/>
      <c r="S41" s="617"/>
      <c r="T41" s="617"/>
      <c r="U41" s="43"/>
      <c r="V41" s="52"/>
      <c r="W41" s="39"/>
      <c r="X41" s="39"/>
      <c r="Y41" s="39"/>
      <c r="Z41" s="17"/>
      <c r="AA41" s="17"/>
      <c r="AB41" s="17"/>
      <c r="AC41" s="17"/>
    </row>
    <row r="42" spans="1:29" ht="18.600000000000001">
      <c r="A42" s="21"/>
      <c r="B42" s="255"/>
      <c r="C42" s="255"/>
      <c r="D42" s="255"/>
      <c r="E42" s="255"/>
      <c r="F42" s="255"/>
      <c r="G42" s="255"/>
      <c r="H42" s="255"/>
      <c r="I42" s="255"/>
      <c r="J42" s="306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52"/>
      <c r="W42" s="615"/>
      <c r="X42" s="615"/>
      <c r="Y42" s="615"/>
      <c r="Z42" s="17"/>
      <c r="AA42" s="17"/>
      <c r="AB42" s="17"/>
      <c r="AC42" s="17"/>
    </row>
    <row r="43" spans="1:29" ht="18.600000000000001">
      <c r="A43" s="21"/>
      <c r="B43" s="62"/>
      <c r="C43" s="23"/>
      <c r="D43" s="69"/>
      <c r="E43" s="57"/>
      <c r="F43" s="57"/>
      <c r="G43" s="57"/>
      <c r="H43" s="57"/>
      <c r="I43" s="57"/>
      <c r="J43" s="58"/>
      <c r="K43" s="58"/>
      <c r="L43" s="58"/>
      <c r="M43" s="58"/>
      <c r="N43" s="59"/>
      <c r="O43" s="60"/>
      <c r="P43" s="60"/>
      <c r="Q43" s="60"/>
      <c r="R43" s="60"/>
      <c r="S43" s="61"/>
      <c r="T43" s="60"/>
      <c r="U43" s="63"/>
      <c r="V43" s="52"/>
      <c r="W43" s="39"/>
      <c r="X43" s="39"/>
      <c r="Y43" s="39"/>
      <c r="Z43" s="17"/>
      <c r="AA43" s="17"/>
      <c r="AB43" s="17"/>
      <c r="AC43" s="17"/>
    </row>
    <row r="44" spans="1:29" ht="18.600000000000001">
      <c r="A44" s="21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52"/>
      <c r="W44" s="39"/>
      <c r="X44" s="39"/>
      <c r="Y44" s="39"/>
      <c r="Z44" s="17"/>
      <c r="AA44" s="17"/>
      <c r="AB44" s="17"/>
      <c r="AC44" s="17"/>
    </row>
    <row r="45" spans="1:29" ht="18.600000000000001">
      <c r="A45" s="39"/>
      <c r="B45" s="62"/>
      <c r="C45" s="23"/>
      <c r="D45" s="69"/>
      <c r="E45" s="57"/>
      <c r="F45" s="57"/>
      <c r="G45" s="57"/>
      <c r="H45" s="57"/>
      <c r="I45" s="57"/>
      <c r="J45" s="58"/>
      <c r="K45" s="58"/>
      <c r="L45" s="58"/>
      <c r="M45" s="58"/>
      <c r="N45" s="59"/>
      <c r="O45" s="60"/>
      <c r="P45" s="60"/>
      <c r="Q45" s="60"/>
      <c r="R45" s="60"/>
      <c r="S45" s="61"/>
      <c r="T45" s="60"/>
      <c r="U45" s="63"/>
      <c r="V45" s="52"/>
      <c r="W45" s="615"/>
      <c r="X45" s="615"/>
      <c r="Y45" s="615"/>
      <c r="Z45" s="17"/>
      <c r="AA45" s="17"/>
      <c r="AB45" s="17"/>
      <c r="AC45" s="17"/>
    </row>
    <row r="46" spans="1:29" ht="18.600000000000001">
      <c r="A46" s="39"/>
      <c r="B46" s="62"/>
      <c r="C46" s="23"/>
      <c r="D46" s="69"/>
      <c r="E46" s="57"/>
      <c r="F46" s="57"/>
      <c r="G46" s="57"/>
      <c r="H46" s="57"/>
      <c r="I46" s="57"/>
      <c r="J46" s="58"/>
      <c r="K46" s="58"/>
      <c r="L46" s="58"/>
      <c r="M46" s="58"/>
      <c r="N46" s="59"/>
      <c r="O46" s="60"/>
      <c r="P46" s="60"/>
      <c r="Q46" s="60"/>
      <c r="R46" s="60"/>
      <c r="S46" s="61"/>
      <c r="T46" s="60"/>
      <c r="U46" s="63"/>
      <c r="V46" s="52"/>
      <c r="W46" s="55"/>
      <c r="X46" s="55"/>
      <c r="Y46" s="55"/>
      <c r="Z46" s="17"/>
      <c r="AA46" s="17"/>
      <c r="AB46" s="17"/>
      <c r="AC46" s="17"/>
    </row>
    <row r="47" spans="1:29" ht="18.600000000000001">
      <c r="A47" s="39"/>
      <c r="B47" s="62"/>
      <c r="C47" s="23"/>
      <c r="D47" s="69"/>
      <c r="E47" s="57"/>
      <c r="F47" s="57"/>
      <c r="G47" s="57"/>
      <c r="H47" s="57"/>
      <c r="I47" s="57"/>
      <c r="J47" s="58"/>
      <c r="K47" s="58"/>
      <c r="L47" s="58"/>
      <c r="M47" s="58"/>
      <c r="N47" s="59"/>
      <c r="O47" s="60"/>
      <c r="P47" s="60"/>
      <c r="Q47" s="60"/>
      <c r="R47" s="60"/>
      <c r="S47" s="61"/>
      <c r="T47" s="60"/>
      <c r="U47" s="63"/>
      <c r="V47" s="52"/>
      <c r="W47" s="17"/>
      <c r="X47" s="17"/>
      <c r="Y47" s="17"/>
      <c r="Z47" s="17"/>
      <c r="AA47" s="17"/>
      <c r="AB47" s="17"/>
      <c r="AC47" s="17"/>
    </row>
    <row r="48" spans="1:29" ht="18.600000000000001">
      <c r="A48" s="39"/>
      <c r="B48" s="62"/>
      <c r="C48" s="23"/>
      <c r="D48" s="69"/>
      <c r="E48" s="57"/>
      <c r="F48" s="57"/>
      <c r="G48" s="57"/>
      <c r="H48" s="57"/>
      <c r="I48" s="57"/>
      <c r="J48" s="58"/>
      <c r="K48" s="58"/>
      <c r="L48" s="58"/>
      <c r="M48" s="58"/>
      <c r="N48" s="59"/>
      <c r="O48" s="60"/>
      <c r="P48" s="60"/>
      <c r="Q48" s="60"/>
      <c r="R48" s="60"/>
      <c r="S48" s="61"/>
      <c r="T48" s="60"/>
      <c r="U48" s="63"/>
      <c r="V48" s="52"/>
      <c r="W48" s="17"/>
      <c r="X48" s="17"/>
      <c r="Y48" s="17"/>
      <c r="Z48" s="17"/>
      <c r="AA48" s="17"/>
      <c r="AB48" s="17"/>
      <c r="AC48" s="17"/>
    </row>
    <row r="49" spans="1:29" ht="18.600000000000001">
      <c r="A49" s="39"/>
      <c r="B49" s="62"/>
      <c r="C49" s="23"/>
      <c r="D49" s="69"/>
      <c r="E49" s="57"/>
      <c r="F49" s="57"/>
      <c r="G49" s="57"/>
      <c r="H49" s="57"/>
      <c r="I49" s="57"/>
      <c r="J49" s="58"/>
      <c r="K49" s="58"/>
      <c r="L49" s="58"/>
      <c r="M49" s="58"/>
      <c r="N49" s="59"/>
      <c r="O49" s="60"/>
      <c r="P49" s="60"/>
      <c r="Q49" s="60"/>
      <c r="R49" s="60"/>
      <c r="S49" s="61"/>
      <c r="T49" s="60"/>
      <c r="U49" s="63"/>
      <c r="V49" s="51"/>
      <c r="W49" s="17"/>
      <c r="X49" s="17"/>
      <c r="Y49" s="17"/>
      <c r="Z49" s="17"/>
      <c r="AA49" s="17"/>
      <c r="AB49" s="17"/>
      <c r="AC49" s="17"/>
    </row>
    <row r="50" spans="1:29" ht="2.25" customHeight="1">
      <c r="A50" s="39"/>
      <c r="B50" s="23"/>
      <c r="C50" s="23"/>
      <c r="D50" s="57"/>
      <c r="E50" s="57"/>
      <c r="F50" s="57"/>
      <c r="G50" s="57"/>
      <c r="H50" s="57"/>
      <c r="I50" s="58"/>
      <c r="J50" s="58"/>
      <c r="K50" s="58"/>
      <c r="L50" s="58"/>
      <c r="M50" s="58"/>
      <c r="N50" s="60"/>
      <c r="O50" s="60"/>
      <c r="P50" s="60"/>
      <c r="Q50" s="60"/>
      <c r="R50" s="63"/>
      <c r="S50" s="61"/>
      <c r="T50" s="63"/>
      <c r="U50" s="63"/>
      <c r="V50" s="51"/>
      <c r="W50" s="17"/>
      <c r="X50" s="17"/>
      <c r="Y50" s="17"/>
      <c r="Z50" s="17"/>
      <c r="AA50" s="17"/>
      <c r="AB50" s="17"/>
      <c r="AC50" s="17"/>
    </row>
    <row r="51" spans="1:29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56"/>
      <c r="W51" s="19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9"/>
      <c r="W52" s="19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</sheetData>
  <sortState xmlns:xlrd2="http://schemas.microsoft.com/office/spreadsheetml/2017/richdata2" ref="B27:U40">
    <sortCondition descending="1" ref="U27:U40"/>
  </sortState>
  <mergeCells count="15">
    <mergeCell ref="W34:Y34"/>
    <mergeCell ref="W42:Y42"/>
    <mergeCell ref="W45:Y45"/>
    <mergeCell ref="D1:E1"/>
    <mergeCell ref="W37:Y37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topLeftCell="A13" workbookViewId="0">
      <selection activeCell="T14" sqref="T14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0">
      <c r="A2" s="17"/>
      <c r="B2" s="17"/>
      <c r="C2" s="17"/>
      <c r="D2" s="17"/>
      <c r="E2" s="17"/>
      <c r="F2" s="17"/>
      <c r="G2" s="95"/>
      <c r="H2" s="668" t="s">
        <v>20</v>
      </c>
      <c r="I2" s="669"/>
      <c r="J2" s="669"/>
      <c r="K2" s="669"/>
      <c r="L2" s="669"/>
      <c r="M2" s="669"/>
      <c r="N2" s="669"/>
      <c r="O2" s="669"/>
      <c r="P2" s="669"/>
      <c r="Q2" s="670"/>
      <c r="R2" s="95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9.2" thickBot="1">
      <c r="A3" s="17"/>
      <c r="B3" s="17"/>
      <c r="C3" s="17"/>
      <c r="D3" s="17"/>
      <c r="E3" s="17"/>
      <c r="F3" s="17"/>
      <c r="G3" s="95"/>
      <c r="H3" s="186"/>
      <c r="I3" s="633"/>
      <c r="J3" s="633"/>
      <c r="K3" s="633"/>
      <c r="L3" s="633"/>
      <c r="M3" s="187"/>
      <c r="N3" s="187"/>
      <c r="O3" s="187"/>
      <c r="P3" s="187"/>
      <c r="Q3" s="188"/>
      <c r="R3" s="9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19.8" thickTop="1" thickBot="1">
      <c r="A4" s="17"/>
      <c r="B4" s="17"/>
      <c r="C4" s="17"/>
      <c r="D4" s="17"/>
      <c r="E4" s="17"/>
      <c r="F4" s="17"/>
      <c r="G4" s="95"/>
      <c r="H4" s="189"/>
      <c r="I4" s="190"/>
      <c r="J4" s="13" t="s">
        <v>21</v>
      </c>
      <c r="K4" s="14">
        <f>SUM(J6:J43)</f>
        <v>0</v>
      </c>
      <c r="L4" s="13" t="s">
        <v>21</v>
      </c>
      <c r="M4" s="15">
        <f>SUM(L6:L43)</f>
        <v>2</v>
      </c>
      <c r="N4" s="13" t="s">
        <v>21</v>
      </c>
      <c r="O4" s="14">
        <f>SUM(N6:N43)</f>
        <v>76</v>
      </c>
      <c r="P4" s="13" t="s">
        <v>21</v>
      </c>
      <c r="Q4" s="191">
        <f>SUM(P6:P43)</f>
        <v>1220</v>
      </c>
      <c r="R4" s="185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22.2" thickTop="1" thickBot="1">
      <c r="A5" s="17"/>
      <c r="B5" s="17"/>
      <c r="C5" s="17"/>
      <c r="D5" s="17"/>
      <c r="E5" s="17"/>
      <c r="F5" s="17"/>
      <c r="G5" s="184" t="s">
        <v>22</v>
      </c>
      <c r="H5" s="636" t="s">
        <v>23</v>
      </c>
      <c r="I5" s="637"/>
      <c r="J5" s="634" t="s">
        <v>49</v>
      </c>
      <c r="K5" s="634"/>
      <c r="L5" s="634" t="s">
        <v>51</v>
      </c>
      <c r="M5" s="634"/>
      <c r="N5" s="634" t="s">
        <v>50</v>
      </c>
      <c r="O5" s="634"/>
      <c r="P5" s="634" t="s">
        <v>52</v>
      </c>
      <c r="Q5" s="635"/>
      <c r="R5" s="95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8.600000000000001">
      <c r="A6" s="17"/>
      <c r="B6" s="17"/>
      <c r="C6" s="17"/>
      <c r="D6" s="17"/>
      <c r="E6" s="17"/>
      <c r="F6" s="17"/>
      <c r="G6" s="27">
        <v>1</v>
      </c>
      <c r="H6" s="638" t="s">
        <v>30</v>
      </c>
      <c r="I6" s="639" t="s">
        <v>30</v>
      </c>
      <c r="J6" s="629">
        <v>0</v>
      </c>
      <c r="K6" s="629">
        <v>0</v>
      </c>
      <c r="L6" s="626">
        <v>1</v>
      </c>
      <c r="M6" s="626">
        <v>1</v>
      </c>
      <c r="N6" s="630">
        <v>20</v>
      </c>
      <c r="O6" s="630">
        <v>20</v>
      </c>
      <c r="P6" s="631">
        <v>127</v>
      </c>
      <c r="Q6" s="632">
        <v>127</v>
      </c>
      <c r="R6" s="28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8.600000000000001">
      <c r="A7" s="17"/>
      <c r="B7" s="17"/>
      <c r="C7" s="17"/>
      <c r="D7" s="17"/>
      <c r="E7" s="17"/>
      <c r="F7" s="17"/>
      <c r="G7" s="27">
        <v>2</v>
      </c>
      <c r="H7" s="627" t="s">
        <v>26</v>
      </c>
      <c r="I7" s="628" t="s">
        <v>26</v>
      </c>
      <c r="J7" s="640">
        <v>0</v>
      </c>
      <c r="K7" s="640">
        <v>0</v>
      </c>
      <c r="L7" s="653">
        <v>1</v>
      </c>
      <c r="M7" s="653">
        <v>1</v>
      </c>
      <c r="N7" s="654">
        <v>10</v>
      </c>
      <c r="O7" s="654">
        <v>10</v>
      </c>
      <c r="P7" s="655">
        <v>155</v>
      </c>
      <c r="Q7" s="656">
        <v>155</v>
      </c>
      <c r="R7" s="28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8.600000000000001">
      <c r="A8" s="17"/>
      <c r="B8" s="17"/>
      <c r="C8" s="17"/>
      <c r="D8" s="17"/>
      <c r="E8" s="17"/>
      <c r="F8" s="17"/>
      <c r="G8" s="27">
        <v>3</v>
      </c>
      <c r="H8" s="627" t="s">
        <v>27</v>
      </c>
      <c r="I8" s="628" t="s">
        <v>27</v>
      </c>
      <c r="J8" s="640">
        <v>0</v>
      </c>
      <c r="K8" s="640">
        <v>0</v>
      </c>
      <c r="L8" s="653">
        <v>0</v>
      </c>
      <c r="M8" s="653">
        <v>0</v>
      </c>
      <c r="N8" s="654">
        <v>14</v>
      </c>
      <c r="O8" s="654">
        <v>14</v>
      </c>
      <c r="P8" s="655">
        <v>151</v>
      </c>
      <c r="Q8" s="656">
        <v>151</v>
      </c>
      <c r="R8" s="28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8.600000000000001">
      <c r="A9" s="17"/>
      <c r="B9" s="17"/>
      <c r="C9" s="17"/>
      <c r="D9" s="17"/>
      <c r="E9" s="17"/>
      <c r="F9" s="17"/>
      <c r="G9" s="27">
        <v>4</v>
      </c>
      <c r="H9" s="627" t="s">
        <v>31</v>
      </c>
      <c r="I9" s="628" t="s">
        <v>31</v>
      </c>
      <c r="J9" s="640">
        <v>0</v>
      </c>
      <c r="K9" s="640">
        <v>0</v>
      </c>
      <c r="L9" s="653">
        <v>0</v>
      </c>
      <c r="M9" s="653">
        <v>0</v>
      </c>
      <c r="N9" s="654">
        <v>9</v>
      </c>
      <c r="O9" s="654">
        <v>9</v>
      </c>
      <c r="P9" s="655">
        <v>64</v>
      </c>
      <c r="Q9" s="656">
        <v>64</v>
      </c>
      <c r="R9" s="28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8.600000000000001">
      <c r="A10" s="17"/>
      <c r="B10" s="17"/>
      <c r="C10" s="17"/>
      <c r="D10" s="17"/>
      <c r="E10" s="17"/>
      <c r="F10" s="17"/>
      <c r="G10" s="27">
        <v>5</v>
      </c>
      <c r="H10" s="627" t="s">
        <v>57</v>
      </c>
      <c r="I10" s="628" t="s">
        <v>57</v>
      </c>
      <c r="J10" s="657">
        <v>0</v>
      </c>
      <c r="K10" s="657">
        <v>0</v>
      </c>
      <c r="L10" s="653">
        <v>0</v>
      </c>
      <c r="M10" s="653">
        <v>0</v>
      </c>
      <c r="N10" s="654">
        <v>7</v>
      </c>
      <c r="O10" s="654">
        <v>7</v>
      </c>
      <c r="P10" s="655">
        <v>132</v>
      </c>
      <c r="Q10" s="656">
        <v>132</v>
      </c>
      <c r="R10" s="28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8.600000000000001">
      <c r="A11" s="17"/>
      <c r="B11" s="17"/>
      <c r="C11" s="17"/>
      <c r="D11" s="17"/>
      <c r="E11" s="17"/>
      <c r="F11" s="17"/>
      <c r="G11" s="27">
        <v>6</v>
      </c>
      <c r="H11" s="627" t="s">
        <v>62</v>
      </c>
      <c r="I11" s="628" t="s">
        <v>62</v>
      </c>
      <c r="J11" s="640">
        <v>0</v>
      </c>
      <c r="K11" s="640">
        <v>0</v>
      </c>
      <c r="L11" s="653">
        <v>0</v>
      </c>
      <c r="M11" s="653">
        <v>0</v>
      </c>
      <c r="N11" s="654">
        <v>3</v>
      </c>
      <c r="O11" s="654">
        <v>3</v>
      </c>
      <c r="P11" s="655">
        <v>65</v>
      </c>
      <c r="Q11" s="656">
        <v>65</v>
      </c>
      <c r="R11" s="28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8.600000000000001">
      <c r="A12" s="17"/>
      <c r="B12" s="17"/>
      <c r="C12" s="17"/>
      <c r="D12" s="17"/>
      <c r="E12" s="17"/>
      <c r="F12" s="17"/>
      <c r="G12" s="27">
        <v>7</v>
      </c>
      <c r="H12" s="627" t="s">
        <v>25</v>
      </c>
      <c r="I12" s="628" t="s">
        <v>25</v>
      </c>
      <c r="J12" s="640">
        <v>0</v>
      </c>
      <c r="K12" s="640">
        <v>0</v>
      </c>
      <c r="L12" s="653">
        <v>0</v>
      </c>
      <c r="M12" s="653">
        <v>0</v>
      </c>
      <c r="N12" s="654">
        <v>3</v>
      </c>
      <c r="O12" s="654">
        <v>3</v>
      </c>
      <c r="P12" s="655">
        <v>61</v>
      </c>
      <c r="Q12" s="656">
        <v>61</v>
      </c>
      <c r="R12" s="28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8.600000000000001">
      <c r="A13" s="17"/>
      <c r="B13" s="17"/>
      <c r="C13" s="17"/>
      <c r="D13" s="17"/>
      <c r="E13" s="17"/>
      <c r="F13" s="17"/>
      <c r="G13" s="27">
        <v>8</v>
      </c>
      <c r="H13" s="627" t="s">
        <v>45</v>
      </c>
      <c r="I13" s="628" t="s">
        <v>45</v>
      </c>
      <c r="J13" s="640">
        <v>0</v>
      </c>
      <c r="K13" s="640">
        <v>0</v>
      </c>
      <c r="L13" s="653">
        <v>0</v>
      </c>
      <c r="M13" s="653">
        <v>0</v>
      </c>
      <c r="N13" s="654">
        <v>2</v>
      </c>
      <c r="O13" s="654">
        <v>2</v>
      </c>
      <c r="P13" s="655">
        <v>112</v>
      </c>
      <c r="Q13" s="656">
        <v>112</v>
      </c>
      <c r="R13" s="28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8.600000000000001">
      <c r="A14" s="17"/>
      <c r="B14" s="17"/>
      <c r="C14" s="17"/>
      <c r="D14" s="17"/>
      <c r="E14" s="17"/>
      <c r="F14" s="17"/>
      <c r="G14" s="27">
        <v>9</v>
      </c>
      <c r="H14" s="627" t="s">
        <v>46</v>
      </c>
      <c r="I14" s="628" t="s">
        <v>46</v>
      </c>
      <c r="J14" s="640">
        <v>0</v>
      </c>
      <c r="K14" s="640">
        <v>0</v>
      </c>
      <c r="L14" s="653">
        <v>0</v>
      </c>
      <c r="M14" s="653">
        <v>0</v>
      </c>
      <c r="N14" s="654">
        <v>2</v>
      </c>
      <c r="O14" s="654">
        <v>2</v>
      </c>
      <c r="P14" s="655">
        <v>57</v>
      </c>
      <c r="Q14" s="656">
        <v>57</v>
      </c>
      <c r="R14" s="28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8.600000000000001">
      <c r="A15" s="17"/>
      <c r="B15" s="17"/>
      <c r="C15" s="17"/>
      <c r="D15" s="17"/>
      <c r="E15" s="17"/>
      <c r="F15" s="17"/>
      <c r="G15" s="27">
        <v>10</v>
      </c>
      <c r="H15" s="627" t="s">
        <v>43</v>
      </c>
      <c r="I15" s="628" t="s">
        <v>43</v>
      </c>
      <c r="J15" s="640">
        <v>0</v>
      </c>
      <c r="K15" s="640">
        <v>0</v>
      </c>
      <c r="L15" s="653">
        <v>0</v>
      </c>
      <c r="M15" s="653">
        <v>0</v>
      </c>
      <c r="N15" s="654">
        <v>2</v>
      </c>
      <c r="O15" s="654">
        <v>2</v>
      </c>
      <c r="P15" s="655">
        <v>50</v>
      </c>
      <c r="Q15" s="656">
        <v>50</v>
      </c>
      <c r="R15" s="28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8.600000000000001">
      <c r="A16" s="17"/>
      <c r="B16" s="17"/>
      <c r="C16" s="17"/>
      <c r="D16" s="17"/>
      <c r="E16" s="17"/>
      <c r="F16" s="17"/>
      <c r="G16" s="27">
        <v>11</v>
      </c>
      <c r="H16" s="627" t="s">
        <v>71</v>
      </c>
      <c r="I16" s="628" t="s">
        <v>71</v>
      </c>
      <c r="J16" s="640">
        <v>0</v>
      </c>
      <c r="K16" s="640">
        <v>0</v>
      </c>
      <c r="L16" s="653">
        <v>0</v>
      </c>
      <c r="M16" s="653">
        <v>0</v>
      </c>
      <c r="N16" s="654">
        <v>2</v>
      </c>
      <c r="O16" s="654">
        <v>2</v>
      </c>
      <c r="P16" s="655">
        <v>28</v>
      </c>
      <c r="Q16" s="656">
        <v>28</v>
      </c>
      <c r="R16" s="2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8.600000000000001">
      <c r="A17" s="17"/>
      <c r="B17" s="17"/>
      <c r="C17" s="17"/>
      <c r="D17" s="17"/>
      <c r="E17" s="17"/>
      <c r="F17" s="17"/>
      <c r="G17" s="27">
        <v>12</v>
      </c>
      <c r="H17" s="627" t="s">
        <v>28</v>
      </c>
      <c r="I17" s="628" t="s">
        <v>28</v>
      </c>
      <c r="J17" s="640">
        <v>0</v>
      </c>
      <c r="K17" s="640">
        <v>0</v>
      </c>
      <c r="L17" s="653">
        <v>0</v>
      </c>
      <c r="M17" s="653">
        <v>0</v>
      </c>
      <c r="N17" s="654">
        <v>1</v>
      </c>
      <c r="O17" s="654">
        <v>1</v>
      </c>
      <c r="P17" s="655">
        <v>98</v>
      </c>
      <c r="Q17" s="656">
        <v>98</v>
      </c>
      <c r="R17" s="2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8.600000000000001">
      <c r="A18" s="17"/>
      <c r="B18" s="17"/>
      <c r="C18" s="17"/>
      <c r="D18" s="17"/>
      <c r="E18" s="17"/>
      <c r="F18" s="17"/>
      <c r="G18" s="27">
        <v>13</v>
      </c>
      <c r="H18" s="627" t="s">
        <v>13</v>
      </c>
      <c r="I18" s="628" t="s">
        <v>13</v>
      </c>
      <c r="J18" s="640">
        <v>0</v>
      </c>
      <c r="K18" s="640">
        <v>0</v>
      </c>
      <c r="L18" s="653">
        <v>0</v>
      </c>
      <c r="M18" s="653">
        <v>0</v>
      </c>
      <c r="N18" s="654">
        <v>1</v>
      </c>
      <c r="O18" s="654">
        <v>1</v>
      </c>
      <c r="P18" s="655">
        <v>50</v>
      </c>
      <c r="Q18" s="656">
        <v>50</v>
      </c>
      <c r="R18" s="2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8.600000000000001">
      <c r="A19" s="17"/>
      <c r="B19" s="17"/>
      <c r="C19" s="17"/>
      <c r="D19" s="17"/>
      <c r="E19" s="17"/>
      <c r="F19" s="17"/>
      <c r="G19" s="27">
        <v>14</v>
      </c>
      <c r="H19" s="627" t="s">
        <v>33</v>
      </c>
      <c r="I19" s="628" t="s">
        <v>33</v>
      </c>
      <c r="J19" s="640">
        <v>0</v>
      </c>
      <c r="K19" s="640">
        <v>0</v>
      </c>
      <c r="L19" s="653">
        <v>0</v>
      </c>
      <c r="M19" s="653">
        <v>0</v>
      </c>
      <c r="N19" s="654">
        <v>0</v>
      </c>
      <c r="O19" s="654">
        <v>0</v>
      </c>
      <c r="P19" s="655">
        <v>27</v>
      </c>
      <c r="Q19" s="656">
        <v>27</v>
      </c>
      <c r="R19" s="2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8.600000000000001">
      <c r="A20" s="17"/>
      <c r="B20" s="17"/>
      <c r="C20" s="17"/>
      <c r="D20" s="17"/>
      <c r="E20" s="17"/>
      <c r="F20" s="17"/>
      <c r="G20" s="27">
        <v>15</v>
      </c>
      <c r="H20" s="627" t="s">
        <v>32</v>
      </c>
      <c r="I20" s="628" t="s">
        <v>32</v>
      </c>
      <c r="J20" s="640">
        <v>0</v>
      </c>
      <c r="K20" s="640">
        <v>0</v>
      </c>
      <c r="L20" s="653">
        <v>0</v>
      </c>
      <c r="M20" s="653">
        <v>0</v>
      </c>
      <c r="N20" s="654">
        <v>0</v>
      </c>
      <c r="O20" s="654">
        <v>0</v>
      </c>
      <c r="P20" s="655">
        <v>21</v>
      </c>
      <c r="Q20" s="656">
        <v>21</v>
      </c>
      <c r="R20" s="2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8.600000000000001">
      <c r="A21" s="17"/>
      <c r="B21" s="17"/>
      <c r="C21" s="17"/>
      <c r="D21" s="17"/>
      <c r="E21" s="17"/>
      <c r="F21" s="17"/>
      <c r="G21" s="27">
        <v>16</v>
      </c>
      <c r="H21" s="627" t="s">
        <v>36</v>
      </c>
      <c r="I21" s="628" t="s">
        <v>36</v>
      </c>
      <c r="J21" s="640">
        <v>0</v>
      </c>
      <c r="K21" s="640">
        <v>0</v>
      </c>
      <c r="L21" s="653">
        <v>0</v>
      </c>
      <c r="M21" s="653">
        <v>0</v>
      </c>
      <c r="N21" s="654">
        <v>0</v>
      </c>
      <c r="O21" s="654">
        <v>0</v>
      </c>
      <c r="P21" s="655">
        <v>9</v>
      </c>
      <c r="Q21" s="656">
        <v>9</v>
      </c>
      <c r="R21" s="2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8.600000000000001">
      <c r="A22" s="17"/>
      <c r="B22" s="17"/>
      <c r="C22" s="17"/>
      <c r="D22" s="17"/>
      <c r="E22" s="17"/>
      <c r="F22" s="17"/>
      <c r="G22" s="27">
        <v>17</v>
      </c>
      <c r="H22" s="627" t="s">
        <v>2</v>
      </c>
      <c r="I22" s="628" t="s">
        <v>2</v>
      </c>
      <c r="J22" s="640">
        <v>0</v>
      </c>
      <c r="K22" s="640">
        <v>0</v>
      </c>
      <c r="L22" s="653">
        <v>0</v>
      </c>
      <c r="M22" s="653">
        <v>0</v>
      </c>
      <c r="N22" s="654">
        <v>0</v>
      </c>
      <c r="O22" s="654">
        <v>0</v>
      </c>
      <c r="P22" s="655">
        <v>9</v>
      </c>
      <c r="Q22" s="656">
        <v>9</v>
      </c>
      <c r="R22" s="2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8.600000000000001">
      <c r="A23" s="17"/>
      <c r="B23" s="17"/>
      <c r="C23" s="17"/>
      <c r="D23" s="17"/>
      <c r="E23" s="17"/>
      <c r="F23" s="17"/>
      <c r="G23" s="27">
        <v>18</v>
      </c>
      <c r="H23" s="627" t="s">
        <v>37</v>
      </c>
      <c r="I23" s="628" t="s">
        <v>37</v>
      </c>
      <c r="J23" s="640">
        <v>0</v>
      </c>
      <c r="K23" s="640">
        <v>0</v>
      </c>
      <c r="L23" s="653">
        <v>0</v>
      </c>
      <c r="M23" s="653">
        <v>0</v>
      </c>
      <c r="N23" s="654">
        <v>0</v>
      </c>
      <c r="O23" s="654">
        <v>0</v>
      </c>
      <c r="P23" s="655">
        <v>1</v>
      </c>
      <c r="Q23" s="656">
        <v>1</v>
      </c>
      <c r="R23" s="2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8.600000000000001">
      <c r="A24" s="17"/>
      <c r="B24" s="17"/>
      <c r="C24" s="17"/>
      <c r="D24" s="17"/>
      <c r="E24" s="17"/>
      <c r="F24" s="17"/>
      <c r="G24" s="27">
        <v>19</v>
      </c>
      <c r="H24" s="627" t="s">
        <v>48</v>
      </c>
      <c r="I24" s="628" t="s">
        <v>48</v>
      </c>
      <c r="J24" s="640">
        <v>0</v>
      </c>
      <c r="K24" s="640">
        <v>0</v>
      </c>
      <c r="L24" s="653">
        <v>0</v>
      </c>
      <c r="M24" s="653">
        <v>0</v>
      </c>
      <c r="N24" s="654">
        <v>0</v>
      </c>
      <c r="O24" s="654">
        <v>0</v>
      </c>
      <c r="P24" s="655">
        <v>1</v>
      </c>
      <c r="Q24" s="656">
        <v>1</v>
      </c>
      <c r="R24" s="28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8.600000000000001">
      <c r="A25" s="17"/>
      <c r="B25" s="17"/>
      <c r="C25" s="17"/>
      <c r="D25" s="17"/>
      <c r="E25" s="17"/>
      <c r="F25" s="17"/>
      <c r="G25" s="27">
        <v>20</v>
      </c>
      <c r="H25" s="627" t="s">
        <v>63</v>
      </c>
      <c r="I25" s="628" t="s">
        <v>63</v>
      </c>
      <c r="J25" s="640">
        <v>0</v>
      </c>
      <c r="K25" s="640">
        <v>0</v>
      </c>
      <c r="L25" s="653">
        <v>0</v>
      </c>
      <c r="M25" s="653">
        <v>0</v>
      </c>
      <c r="N25" s="654">
        <v>0</v>
      </c>
      <c r="O25" s="654">
        <v>0</v>
      </c>
      <c r="P25" s="655">
        <v>1</v>
      </c>
      <c r="Q25" s="656">
        <v>1</v>
      </c>
      <c r="R25" s="2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8.600000000000001">
      <c r="A26" s="17"/>
      <c r="B26" s="17"/>
      <c r="C26" s="17"/>
      <c r="D26" s="17"/>
      <c r="E26" s="17"/>
      <c r="F26" s="17"/>
      <c r="G26" s="27">
        <v>21</v>
      </c>
      <c r="H26" s="182" t="s">
        <v>61</v>
      </c>
      <c r="I26" s="183" t="s">
        <v>61</v>
      </c>
      <c r="J26" s="657">
        <v>0</v>
      </c>
      <c r="K26" s="657">
        <v>0</v>
      </c>
      <c r="L26" s="653">
        <v>0</v>
      </c>
      <c r="M26" s="653">
        <v>0</v>
      </c>
      <c r="N26" s="654">
        <v>0</v>
      </c>
      <c r="O26" s="654">
        <v>0</v>
      </c>
      <c r="P26" s="655">
        <v>1</v>
      </c>
      <c r="Q26" s="656">
        <v>1</v>
      </c>
      <c r="R26" s="2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8.600000000000001">
      <c r="A27" s="17"/>
      <c r="B27" s="17"/>
      <c r="C27" s="17"/>
      <c r="D27" s="17"/>
      <c r="E27" s="17"/>
      <c r="F27" s="17"/>
      <c r="G27" s="27">
        <v>22</v>
      </c>
      <c r="H27" s="627" t="s">
        <v>41</v>
      </c>
      <c r="I27" s="628" t="s">
        <v>41</v>
      </c>
      <c r="J27" s="640">
        <v>0</v>
      </c>
      <c r="K27" s="640">
        <v>0</v>
      </c>
      <c r="L27" s="653">
        <v>0</v>
      </c>
      <c r="M27" s="653">
        <v>0</v>
      </c>
      <c r="N27" s="654">
        <v>0</v>
      </c>
      <c r="O27" s="654">
        <v>0</v>
      </c>
      <c r="P27" s="655">
        <v>0</v>
      </c>
      <c r="Q27" s="656">
        <v>0</v>
      </c>
      <c r="R27" s="28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8.600000000000001">
      <c r="A28" s="17"/>
      <c r="B28" s="17"/>
      <c r="C28" s="17"/>
      <c r="D28" s="17"/>
      <c r="E28" s="17"/>
      <c r="F28" s="17"/>
      <c r="G28" s="27">
        <v>23</v>
      </c>
      <c r="H28" s="627" t="s">
        <v>40</v>
      </c>
      <c r="I28" s="628" t="s">
        <v>40</v>
      </c>
      <c r="J28" s="640">
        <v>0</v>
      </c>
      <c r="K28" s="640">
        <v>0</v>
      </c>
      <c r="L28" s="653">
        <v>0</v>
      </c>
      <c r="M28" s="653">
        <v>0</v>
      </c>
      <c r="N28" s="654">
        <v>0</v>
      </c>
      <c r="O28" s="654">
        <v>0</v>
      </c>
      <c r="P28" s="655">
        <v>0</v>
      </c>
      <c r="Q28" s="656">
        <v>0</v>
      </c>
      <c r="R28" s="28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8.600000000000001">
      <c r="A29" s="17"/>
      <c r="B29" s="17"/>
      <c r="C29" s="17"/>
      <c r="D29" s="17"/>
      <c r="E29" s="17"/>
      <c r="F29" s="17"/>
      <c r="G29" s="27">
        <v>24</v>
      </c>
      <c r="H29" s="627" t="s">
        <v>47</v>
      </c>
      <c r="I29" s="628" t="s">
        <v>47</v>
      </c>
      <c r="J29" s="640">
        <v>0</v>
      </c>
      <c r="K29" s="640">
        <v>0</v>
      </c>
      <c r="L29" s="653">
        <v>0</v>
      </c>
      <c r="M29" s="653">
        <v>0</v>
      </c>
      <c r="N29" s="654">
        <v>0</v>
      </c>
      <c r="O29" s="654">
        <v>0</v>
      </c>
      <c r="P29" s="655">
        <v>0</v>
      </c>
      <c r="Q29" s="656">
        <v>0</v>
      </c>
      <c r="R29" s="28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8.600000000000001">
      <c r="A30" s="17"/>
      <c r="B30" s="17"/>
      <c r="C30" s="17"/>
      <c r="D30" s="17"/>
      <c r="E30" s="17"/>
      <c r="F30" s="17"/>
      <c r="G30" s="27">
        <v>25</v>
      </c>
      <c r="H30" s="627" t="s">
        <v>35</v>
      </c>
      <c r="I30" s="628" t="s">
        <v>35</v>
      </c>
      <c r="J30" s="640">
        <v>0</v>
      </c>
      <c r="K30" s="640">
        <v>0</v>
      </c>
      <c r="L30" s="653">
        <v>0</v>
      </c>
      <c r="M30" s="653">
        <v>0</v>
      </c>
      <c r="N30" s="654">
        <v>0</v>
      </c>
      <c r="O30" s="654">
        <v>0</v>
      </c>
      <c r="P30" s="655">
        <v>0</v>
      </c>
      <c r="Q30" s="656">
        <v>0</v>
      </c>
      <c r="R30" s="28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8.600000000000001">
      <c r="A31" s="17"/>
      <c r="B31" s="17"/>
      <c r="C31" s="17"/>
      <c r="D31" s="17"/>
      <c r="E31" s="17"/>
      <c r="F31" s="17"/>
      <c r="G31" s="27">
        <v>26</v>
      </c>
      <c r="H31" s="627" t="s">
        <v>39</v>
      </c>
      <c r="I31" s="628" t="s">
        <v>39</v>
      </c>
      <c r="J31" s="640">
        <v>0</v>
      </c>
      <c r="K31" s="640">
        <v>0</v>
      </c>
      <c r="L31" s="653">
        <v>0</v>
      </c>
      <c r="M31" s="653">
        <v>0</v>
      </c>
      <c r="N31" s="661">
        <v>0</v>
      </c>
      <c r="O31" s="661">
        <v>0</v>
      </c>
      <c r="P31" s="655">
        <v>0</v>
      </c>
      <c r="Q31" s="656">
        <v>0</v>
      </c>
      <c r="R31" s="28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8.600000000000001">
      <c r="A32" s="17"/>
      <c r="B32" s="17"/>
      <c r="C32" s="17"/>
      <c r="D32" s="17"/>
      <c r="E32" s="17"/>
      <c r="F32" s="17"/>
      <c r="G32" s="27">
        <v>27</v>
      </c>
      <c r="H32" s="641" t="s">
        <v>58</v>
      </c>
      <c r="I32" s="642" t="s">
        <v>58</v>
      </c>
      <c r="J32" s="640">
        <v>0</v>
      </c>
      <c r="K32" s="640">
        <v>0</v>
      </c>
      <c r="L32" s="653">
        <v>0</v>
      </c>
      <c r="M32" s="653">
        <v>0</v>
      </c>
      <c r="N32" s="658">
        <v>0</v>
      </c>
      <c r="O32" s="658">
        <v>0</v>
      </c>
      <c r="P32" s="659">
        <v>0</v>
      </c>
      <c r="Q32" s="660">
        <v>0</v>
      </c>
      <c r="R32" s="28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8.600000000000001">
      <c r="A33" s="17"/>
      <c r="B33" s="17"/>
      <c r="C33" s="17"/>
      <c r="D33" s="17"/>
      <c r="E33" s="17"/>
      <c r="F33" s="17"/>
      <c r="G33" s="27">
        <v>28</v>
      </c>
      <c r="H33" s="641" t="s">
        <v>3</v>
      </c>
      <c r="I33" s="642" t="s">
        <v>3</v>
      </c>
      <c r="J33" s="640">
        <v>0</v>
      </c>
      <c r="K33" s="640">
        <v>0</v>
      </c>
      <c r="L33" s="653">
        <v>0</v>
      </c>
      <c r="M33" s="653">
        <v>0</v>
      </c>
      <c r="N33" s="658">
        <v>0</v>
      </c>
      <c r="O33" s="658">
        <v>0</v>
      </c>
      <c r="P33" s="659">
        <v>0</v>
      </c>
      <c r="Q33" s="660">
        <v>0</v>
      </c>
      <c r="R33" s="28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8.600000000000001">
      <c r="A34" s="17"/>
      <c r="B34" s="17"/>
      <c r="C34" s="17"/>
      <c r="D34" s="17"/>
      <c r="E34" s="17"/>
      <c r="F34" s="17"/>
      <c r="G34" s="27">
        <v>29</v>
      </c>
      <c r="H34" s="641" t="s">
        <v>59</v>
      </c>
      <c r="I34" s="642" t="s">
        <v>59</v>
      </c>
      <c r="J34" s="640">
        <v>0</v>
      </c>
      <c r="K34" s="640">
        <v>0</v>
      </c>
      <c r="L34" s="653">
        <v>0</v>
      </c>
      <c r="M34" s="653">
        <v>0</v>
      </c>
      <c r="N34" s="658">
        <v>0</v>
      </c>
      <c r="O34" s="658">
        <v>0</v>
      </c>
      <c r="P34" s="659">
        <v>0</v>
      </c>
      <c r="Q34" s="660">
        <v>0</v>
      </c>
      <c r="R34" s="28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8.600000000000001">
      <c r="A35" s="17"/>
      <c r="B35" s="17"/>
      <c r="C35" s="17"/>
      <c r="D35" s="17"/>
      <c r="E35" s="17"/>
      <c r="F35" s="17"/>
      <c r="G35" s="27">
        <v>30</v>
      </c>
      <c r="H35" s="641" t="s">
        <v>72</v>
      </c>
      <c r="I35" s="642" t="s">
        <v>72</v>
      </c>
      <c r="J35" s="640">
        <v>0</v>
      </c>
      <c r="K35" s="640">
        <v>0</v>
      </c>
      <c r="L35" s="662">
        <v>0</v>
      </c>
      <c r="M35" s="662">
        <v>0</v>
      </c>
      <c r="N35" s="658">
        <v>0</v>
      </c>
      <c r="O35" s="658">
        <v>0</v>
      </c>
      <c r="P35" s="659">
        <v>0</v>
      </c>
      <c r="Q35" s="660">
        <v>0</v>
      </c>
      <c r="R35" s="28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9.2" thickBot="1">
      <c r="A36" s="17"/>
      <c r="B36" s="17"/>
      <c r="C36" s="17"/>
      <c r="D36" s="17"/>
      <c r="E36" s="17"/>
      <c r="F36" s="17"/>
      <c r="G36" s="27">
        <v>31</v>
      </c>
      <c r="H36" s="643" t="s">
        <v>75</v>
      </c>
      <c r="I36" s="644" t="s">
        <v>75</v>
      </c>
      <c r="J36" s="663">
        <v>0</v>
      </c>
      <c r="K36" s="663">
        <v>0</v>
      </c>
      <c r="L36" s="664">
        <v>0</v>
      </c>
      <c r="M36" s="664">
        <v>0</v>
      </c>
      <c r="N36" s="665">
        <v>0</v>
      </c>
      <c r="O36" s="665">
        <v>0</v>
      </c>
      <c r="P36" s="666">
        <v>0</v>
      </c>
      <c r="Q36" s="667">
        <v>0</v>
      </c>
      <c r="R36" s="28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8.600000000000001">
      <c r="A37" s="17"/>
      <c r="B37" s="17"/>
      <c r="C37" s="17"/>
      <c r="D37" s="17"/>
      <c r="E37" s="17"/>
      <c r="F37" s="17"/>
      <c r="G37" s="27"/>
      <c r="H37" s="645"/>
      <c r="I37" s="645"/>
      <c r="J37" s="671"/>
      <c r="K37" s="671"/>
      <c r="L37" s="650"/>
      <c r="M37" s="650"/>
      <c r="N37" s="651"/>
      <c r="O37" s="651"/>
      <c r="P37" s="652"/>
      <c r="Q37" s="652"/>
      <c r="R37" s="28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8.600000000000001">
      <c r="A38" s="17"/>
      <c r="B38" s="17"/>
      <c r="C38" s="17"/>
      <c r="D38" s="17"/>
      <c r="E38" s="17"/>
      <c r="F38" s="17"/>
      <c r="G38" s="27"/>
      <c r="H38" s="646"/>
      <c r="I38" s="646"/>
      <c r="J38" s="671"/>
      <c r="K38" s="671"/>
      <c r="L38" s="650"/>
      <c r="M38" s="650"/>
      <c r="N38" s="651"/>
      <c r="O38" s="651"/>
      <c r="P38" s="652"/>
      <c r="Q38" s="652"/>
      <c r="R38" s="28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8.600000000000001">
      <c r="A39" s="17"/>
      <c r="B39" s="17"/>
      <c r="C39" s="17"/>
      <c r="D39" s="17"/>
      <c r="E39" s="17"/>
      <c r="F39" s="17"/>
      <c r="G39" s="27"/>
      <c r="H39" s="646"/>
      <c r="I39" s="646"/>
      <c r="J39" s="671"/>
      <c r="K39" s="671"/>
      <c r="L39" s="650"/>
      <c r="M39" s="650"/>
      <c r="N39" s="651"/>
      <c r="O39" s="651"/>
      <c r="P39" s="652"/>
      <c r="Q39" s="652"/>
      <c r="R39" s="28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8.600000000000001">
      <c r="A40" s="17"/>
      <c r="B40" s="17"/>
      <c r="C40" s="17"/>
      <c r="D40" s="17"/>
      <c r="E40" s="17"/>
      <c r="F40" s="17"/>
      <c r="G40" s="27"/>
      <c r="H40" s="646"/>
      <c r="I40" s="646"/>
      <c r="J40" s="671"/>
      <c r="K40" s="671"/>
      <c r="L40" s="650"/>
      <c r="M40" s="650"/>
      <c r="N40" s="651"/>
      <c r="O40" s="651"/>
      <c r="P40" s="652"/>
      <c r="Q40" s="652"/>
      <c r="R40" s="28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8.600000000000001">
      <c r="A41" s="17"/>
      <c r="B41" s="17"/>
      <c r="C41" s="17"/>
      <c r="D41" s="17"/>
      <c r="E41" s="17"/>
      <c r="F41" s="17"/>
      <c r="G41" s="27"/>
      <c r="H41" s="646"/>
      <c r="I41" s="646"/>
      <c r="J41" s="671"/>
      <c r="K41" s="671"/>
      <c r="L41" s="650"/>
      <c r="M41" s="650"/>
      <c r="N41" s="651"/>
      <c r="O41" s="651"/>
      <c r="P41" s="652"/>
      <c r="Q41" s="652"/>
      <c r="R41" s="28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8.600000000000001">
      <c r="A42" s="17"/>
      <c r="B42" s="17"/>
      <c r="C42" s="17"/>
      <c r="D42" s="17"/>
      <c r="E42" s="17"/>
      <c r="F42" s="17"/>
      <c r="G42" s="27"/>
      <c r="H42" s="646"/>
      <c r="I42" s="646"/>
      <c r="J42" s="671"/>
      <c r="K42" s="671"/>
      <c r="L42" s="650"/>
      <c r="M42" s="650"/>
      <c r="N42" s="651"/>
      <c r="O42" s="651"/>
      <c r="P42" s="652"/>
      <c r="Q42" s="652"/>
      <c r="R42" s="28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8.600000000000001">
      <c r="A43" s="17"/>
      <c r="B43" s="17"/>
      <c r="C43" s="17"/>
      <c r="D43" s="17"/>
      <c r="E43" s="17"/>
      <c r="F43" s="17"/>
      <c r="G43" s="27"/>
      <c r="H43" s="646"/>
      <c r="I43" s="646"/>
      <c r="J43" s="649"/>
      <c r="K43" s="649"/>
      <c r="L43" s="650"/>
      <c r="M43" s="650"/>
      <c r="N43" s="651"/>
      <c r="O43" s="651"/>
      <c r="P43" s="652"/>
      <c r="Q43" s="652"/>
      <c r="R43" s="28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8.600000000000001">
      <c r="A44" s="17"/>
      <c r="B44" s="17"/>
      <c r="C44" s="17"/>
      <c r="D44" s="17"/>
      <c r="E44" s="17"/>
      <c r="F44" s="17"/>
      <c r="G44" s="29"/>
      <c r="H44" s="646"/>
      <c r="I44" s="646"/>
      <c r="J44" s="30"/>
      <c r="K44" s="31"/>
      <c r="L44" s="28"/>
      <c r="M44" s="19"/>
      <c r="N44" s="31"/>
      <c r="O44" s="28"/>
      <c r="P44" s="19"/>
      <c r="Q44" s="31"/>
      <c r="R44" s="28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8.600000000000001">
      <c r="A45" s="17"/>
      <c r="B45" s="17"/>
      <c r="C45" s="17"/>
      <c r="D45" s="17"/>
      <c r="E45" s="17"/>
      <c r="F45" s="17"/>
      <c r="G45" s="29"/>
      <c r="H45" s="646"/>
      <c r="I45" s="646"/>
      <c r="J45" s="30"/>
      <c r="K45" s="31"/>
      <c r="L45" s="28"/>
      <c r="M45" s="19"/>
      <c r="N45" s="31"/>
      <c r="O45" s="28"/>
      <c r="P45" s="19"/>
      <c r="Q45" s="31"/>
      <c r="R45" s="28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8.600000000000001">
      <c r="A46" s="17"/>
      <c r="B46" s="17"/>
      <c r="C46" s="17"/>
      <c r="D46" s="17"/>
      <c r="E46" s="17"/>
      <c r="F46" s="17"/>
      <c r="G46" s="29"/>
      <c r="H46" s="646"/>
      <c r="I46" s="646"/>
      <c r="J46" s="30"/>
      <c r="K46" s="31"/>
      <c r="L46" s="28"/>
      <c r="M46" s="19"/>
      <c r="N46" s="31"/>
      <c r="O46" s="28"/>
      <c r="P46" s="19"/>
      <c r="Q46" s="31"/>
      <c r="R46" s="28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8.600000000000001">
      <c r="A47" s="17"/>
      <c r="B47" s="17"/>
      <c r="C47" s="17"/>
      <c r="D47" s="17"/>
      <c r="E47" s="17"/>
      <c r="F47" s="17"/>
      <c r="G47" s="29"/>
      <c r="H47" s="646"/>
      <c r="I47" s="646"/>
      <c r="J47" s="32"/>
      <c r="K47" s="31"/>
      <c r="L47" s="28"/>
      <c r="M47" s="19"/>
      <c r="N47" s="31"/>
      <c r="O47" s="28"/>
      <c r="P47" s="19"/>
      <c r="Q47" s="31"/>
      <c r="R47" s="28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8.600000000000001">
      <c r="A48" s="17"/>
      <c r="B48" s="17"/>
      <c r="C48" s="17"/>
      <c r="D48" s="17"/>
      <c r="E48" s="17"/>
      <c r="F48" s="17"/>
      <c r="G48" s="29"/>
      <c r="H48" s="647"/>
      <c r="I48" s="647"/>
      <c r="J48" s="30"/>
      <c r="K48" s="31"/>
      <c r="L48" s="33"/>
      <c r="M48" s="19"/>
      <c r="N48" s="31"/>
      <c r="O48" s="28"/>
      <c r="P48" s="19"/>
      <c r="Q48" s="31"/>
      <c r="R48" s="28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8.600000000000001">
      <c r="A49" s="17"/>
      <c r="B49" s="17"/>
      <c r="C49" s="17"/>
      <c r="D49" s="17"/>
      <c r="E49" s="17"/>
      <c r="F49" s="17"/>
      <c r="G49" s="29"/>
      <c r="H49" s="647"/>
      <c r="I49" s="647"/>
      <c r="J49" s="34"/>
      <c r="K49" s="31"/>
      <c r="L49" s="28"/>
      <c r="M49" s="19"/>
      <c r="N49" s="31"/>
      <c r="O49" s="28"/>
      <c r="P49" s="19"/>
      <c r="Q49" s="31"/>
      <c r="R49" s="28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>
      <c r="A50" s="17"/>
      <c r="B50" s="17"/>
      <c r="C50" s="17"/>
      <c r="D50" s="17"/>
      <c r="E50" s="17"/>
      <c r="F50" s="17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48"/>
      <c r="R50" s="648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21.6">
      <c r="A51" s="17"/>
      <c r="B51" s="17"/>
      <c r="C51" s="17"/>
      <c r="D51" s="17"/>
      <c r="E51" s="17"/>
      <c r="F51" s="17"/>
      <c r="G51" s="19"/>
      <c r="H51" s="19"/>
      <c r="I51" s="19"/>
      <c r="J51" s="19"/>
      <c r="K51" s="35"/>
      <c r="L51" s="36"/>
      <c r="M51" s="19"/>
      <c r="N51" s="35"/>
      <c r="O51" s="36"/>
      <c r="P51" s="19"/>
      <c r="Q51" s="35"/>
      <c r="R51" s="36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</row>
    <row r="67" spans="1:29">
      <c r="A67" s="17"/>
      <c r="B67" s="17"/>
      <c r="C67" s="17"/>
      <c r="D67" s="17"/>
      <c r="E67" s="17"/>
      <c r="F67" s="17"/>
    </row>
  </sheetData>
  <mergeCells count="203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I36" sqref="I36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5.2" thickBot="1">
      <c r="A1" s="17"/>
      <c r="B1" s="17"/>
      <c r="C1" s="17"/>
      <c r="D1" s="18"/>
      <c r="E1" s="672" t="s">
        <v>69</v>
      </c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673"/>
      <c r="AA1" s="673"/>
      <c r="AB1" s="673"/>
      <c r="AC1" s="673"/>
      <c r="AD1" s="17"/>
      <c r="AE1" s="17"/>
      <c r="AF1" s="17"/>
      <c r="AG1" s="17"/>
      <c r="AH1" s="17"/>
      <c r="AI1" s="17"/>
      <c r="AJ1" s="17"/>
      <c r="AK1" s="17"/>
    </row>
    <row r="2" spans="1:37" ht="21.6" thickBot="1">
      <c r="A2" s="17"/>
      <c r="B2" s="17"/>
      <c r="C2" s="17"/>
      <c r="D2" s="19"/>
      <c r="E2" s="142"/>
      <c r="F2" s="142"/>
      <c r="G2" s="347" t="s">
        <v>24</v>
      </c>
      <c r="H2" s="345" t="s">
        <v>67</v>
      </c>
      <c r="I2" s="345" t="s">
        <v>68</v>
      </c>
      <c r="J2" s="348"/>
      <c r="K2" s="349">
        <v>1</v>
      </c>
      <c r="L2" s="349">
        <v>2</v>
      </c>
      <c r="M2" s="349">
        <v>3</v>
      </c>
      <c r="N2" s="349">
        <v>4</v>
      </c>
      <c r="O2" s="349">
        <v>5</v>
      </c>
      <c r="P2" s="346"/>
      <c r="Q2" s="349">
        <v>6</v>
      </c>
      <c r="R2" s="349">
        <v>7</v>
      </c>
      <c r="S2" s="349">
        <v>8</v>
      </c>
      <c r="T2" s="349">
        <v>9</v>
      </c>
      <c r="U2" s="350">
        <v>10</v>
      </c>
      <c r="V2" s="134"/>
      <c r="W2" s="197"/>
      <c r="X2" s="197"/>
      <c r="Y2" s="197"/>
      <c r="Z2" s="197"/>
      <c r="AA2" s="197"/>
      <c r="AB2" s="193"/>
      <c r="AC2" s="17"/>
      <c r="AD2" s="17"/>
      <c r="AE2" s="17"/>
      <c r="AF2" s="17"/>
      <c r="AG2" s="17"/>
      <c r="AH2" s="17"/>
      <c r="AI2" s="17"/>
      <c r="AJ2" s="17"/>
      <c r="AK2" s="17"/>
    </row>
    <row r="3" spans="1:37" ht="18.600000000000001">
      <c r="A3" s="17"/>
      <c r="B3" s="17"/>
      <c r="C3" s="17"/>
      <c r="D3" s="21">
        <v>1</v>
      </c>
      <c r="E3" s="203" t="s">
        <v>57</v>
      </c>
      <c r="F3" s="204"/>
      <c r="G3" s="256">
        <v>42081</v>
      </c>
      <c r="H3" s="257">
        <v>2010</v>
      </c>
      <c r="I3" s="258">
        <f>SUM(P3+V3)</f>
        <v>1482</v>
      </c>
      <c r="J3" s="259"/>
      <c r="K3" s="260">
        <v>148</v>
      </c>
      <c r="L3" s="260">
        <v>148</v>
      </c>
      <c r="M3" s="260">
        <v>146</v>
      </c>
      <c r="N3" s="260">
        <v>148</v>
      </c>
      <c r="O3" s="260">
        <v>144</v>
      </c>
      <c r="P3" s="258">
        <f>SUM(K3:O3)</f>
        <v>734</v>
      </c>
      <c r="Q3" s="260">
        <v>148</v>
      </c>
      <c r="R3" s="260">
        <v>152</v>
      </c>
      <c r="S3" s="260">
        <v>152</v>
      </c>
      <c r="T3" s="260">
        <v>148</v>
      </c>
      <c r="U3" s="260">
        <v>148</v>
      </c>
      <c r="V3" s="205">
        <f>SUM(Q3:U3)</f>
        <v>748</v>
      </c>
      <c r="W3" s="194"/>
      <c r="X3" s="194"/>
      <c r="Y3" s="194"/>
      <c r="Z3" s="194"/>
      <c r="AA3" s="194"/>
      <c r="AB3" s="195"/>
      <c r="AC3" s="17"/>
      <c r="AD3" s="17"/>
      <c r="AE3" s="17"/>
      <c r="AF3" s="17"/>
      <c r="AG3" s="17"/>
      <c r="AH3" s="17"/>
      <c r="AI3" s="17"/>
      <c r="AJ3" s="17"/>
      <c r="AK3" s="17"/>
    </row>
    <row r="4" spans="1:37" ht="18.600000000000001">
      <c r="A4" s="17"/>
      <c r="B4" s="17"/>
      <c r="C4" s="17"/>
      <c r="D4" s="20">
        <v>2</v>
      </c>
      <c r="E4" s="206" t="s">
        <v>58</v>
      </c>
      <c r="F4" s="103"/>
      <c r="G4" s="198">
        <v>42754</v>
      </c>
      <c r="H4" s="199">
        <v>2017</v>
      </c>
      <c r="I4" s="269">
        <f>SUM(P4+V4)</f>
        <v>1471</v>
      </c>
      <c r="J4" s="200"/>
      <c r="K4" s="201">
        <v>147</v>
      </c>
      <c r="L4" s="201">
        <v>148</v>
      </c>
      <c r="M4" s="201">
        <v>148</v>
      </c>
      <c r="N4" s="201">
        <v>144</v>
      </c>
      <c r="O4" s="201">
        <v>148</v>
      </c>
      <c r="P4" s="269">
        <f>SUM(K4:O4)</f>
        <v>735</v>
      </c>
      <c r="Q4" s="201">
        <v>148</v>
      </c>
      <c r="R4" s="201">
        <v>144</v>
      </c>
      <c r="S4" s="201">
        <v>148</v>
      </c>
      <c r="T4" s="201">
        <v>148</v>
      </c>
      <c r="U4" s="201">
        <v>148</v>
      </c>
      <c r="V4" s="207">
        <f>SUM(Q4:U4)</f>
        <v>736</v>
      </c>
      <c r="W4" s="196"/>
      <c r="X4" s="194"/>
      <c r="Y4" s="194"/>
      <c r="Z4" s="194"/>
      <c r="AA4" s="194"/>
      <c r="AB4" s="195"/>
      <c r="AC4" s="17"/>
      <c r="AD4" s="17"/>
      <c r="AE4" s="17"/>
      <c r="AF4" s="17"/>
      <c r="AG4" s="17"/>
      <c r="AH4" s="17"/>
      <c r="AI4" s="17"/>
      <c r="AJ4" s="17"/>
      <c r="AK4" s="17"/>
    </row>
    <row r="5" spans="1:37" ht="18.600000000000001">
      <c r="A5" s="17"/>
      <c r="B5" s="17"/>
      <c r="C5" s="17"/>
      <c r="D5" s="21">
        <v>3</v>
      </c>
      <c r="E5" s="206" t="s">
        <v>31</v>
      </c>
      <c r="F5" s="103"/>
      <c r="G5" s="198">
        <v>43405</v>
      </c>
      <c r="H5" s="199">
        <v>2018</v>
      </c>
      <c r="I5" s="269">
        <f>SUM(P5+V5)</f>
        <v>1458</v>
      </c>
      <c r="J5" s="200"/>
      <c r="K5" s="201">
        <v>140</v>
      </c>
      <c r="L5" s="201">
        <v>144</v>
      </c>
      <c r="M5" s="201">
        <v>152</v>
      </c>
      <c r="N5" s="201">
        <v>144</v>
      </c>
      <c r="O5" s="201">
        <v>142</v>
      </c>
      <c r="P5" s="269">
        <f>SUM(K5:O5)</f>
        <v>722</v>
      </c>
      <c r="Q5" s="201">
        <v>148</v>
      </c>
      <c r="R5" s="201">
        <v>148</v>
      </c>
      <c r="S5" s="201">
        <v>148</v>
      </c>
      <c r="T5" s="201">
        <v>148</v>
      </c>
      <c r="U5" s="201">
        <v>144</v>
      </c>
      <c r="V5" s="207">
        <f>SUM(Q5:U5)</f>
        <v>736</v>
      </c>
      <c r="W5" s="194"/>
      <c r="X5" s="194"/>
      <c r="Y5" s="194"/>
      <c r="Z5" s="194"/>
      <c r="AA5" s="194"/>
      <c r="AB5" s="195"/>
      <c r="AC5" s="17"/>
      <c r="AD5" s="17"/>
      <c r="AE5" s="17"/>
      <c r="AF5" s="17"/>
      <c r="AG5" s="17"/>
      <c r="AH5" s="17"/>
      <c r="AI5" s="17"/>
      <c r="AJ5" s="17"/>
      <c r="AK5" s="17"/>
    </row>
    <row r="6" spans="1:37" ht="18.600000000000001">
      <c r="A6" s="17"/>
      <c r="B6" s="17"/>
      <c r="C6" s="17"/>
      <c r="D6" s="20">
        <v>4</v>
      </c>
      <c r="E6" s="206" t="s">
        <v>27</v>
      </c>
      <c r="F6" s="103"/>
      <c r="G6" s="198">
        <v>42283</v>
      </c>
      <c r="H6" s="199">
        <v>2005</v>
      </c>
      <c r="I6" s="269">
        <f>SUM(P6+V6)</f>
        <v>1455</v>
      </c>
      <c r="J6" s="200"/>
      <c r="K6" s="201">
        <v>144</v>
      </c>
      <c r="L6" s="201">
        <v>144</v>
      </c>
      <c r="M6" s="201">
        <v>148</v>
      </c>
      <c r="N6" s="201">
        <v>148</v>
      </c>
      <c r="O6" s="201">
        <v>144</v>
      </c>
      <c r="P6" s="269">
        <f>SUM(K6:O6)</f>
        <v>728</v>
      </c>
      <c r="Q6" s="201">
        <v>144</v>
      </c>
      <c r="R6" s="201">
        <v>144</v>
      </c>
      <c r="S6" s="201">
        <v>147</v>
      </c>
      <c r="T6" s="201">
        <v>148</v>
      </c>
      <c r="U6" s="201">
        <v>144</v>
      </c>
      <c r="V6" s="207">
        <f>SUM(Q6:U6)</f>
        <v>727</v>
      </c>
      <c r="W6" s="196"/>
      <c r="X6" s="194"/>
      <c r="Y6" s="194"/>
      <c r="Z6" s="194"/>
      <c r="AA6" s="194"/>
      <c r="AB6" s="195"/>
      <c r="AC6" s="17"/>
      <c r="AD6" s="17"/>
      <c r="AE6" s="17"/>
      <c r="AF6" s="17"/>
      <c r="AG6" s="17"/>
      <c r="AH6" s="17"/>
      <c r="AI6" s="17"/>
      <c r="AJ6" s="17"/>
      <c r="AK6" s="17"/>
    </row>
    <row r="7" spans="1:37" ht="18.600000000000001">
      <c r="A7" s="17"/>
      <c r="B7" s="17"/>
      <c r="C7" s="17"/>
      <c r="D7" s="21">
        <v>5</v>
      </c>
      <c r="E7" s="206" t="s">
        <v>30</v>
      </c>
      <c r="F7" s="103"/>
      <c r="G7" s="198">
        <v>43027</v>
      </c>
      <c r="H7" s="199">
        <v>2017</v>
      </c>
      <c r="I7" s="269">
        <f>SUM(P7+V7)</f>
        <v>1455</v>
      </c>
      <c r="J7" s="200"/>
      <c r="K7" s="201">
        <v>150</v>
      </c>
      <c r="L7" s="201">
        <v>140</v>
      </c>
      <c r="M7" s="201">
        <v>148</v>
      </c>
      <c r="N7" s="201">
        <v>148</v>
      </c>
      <c r="O7" s="201">
        <v>144</v>
      </c>
      <c r="P7" s="269">
        <f>SUM(K7:O7)</f>
        <v>730</v>
      </c>
      <c r="Q7" s="201">
        <v>145</v>
      </c>
      <c r="R7" s="201">
        <v>144</v>
      </c>
      <c r="S7" s="201">
        <v>144</v>
      </c>
      <c r="T7" s="201">
        <v>148</v>
      </c>
      <c r="U7" s="201">
        <v>144</v>
      </c>
      <c r="V7" s="207">
        <f>SUM(Q7:U7)</f>
        <v>725</v>
      </c>
      <c r="W7" s="196"/>
      <c r="X7" s="194"/>
      <c r="Y7" s="194"/>
      <c r="Z7" s="194"/>
      <c r="AA7" s="194"/>
      <c r="AB7" s="195"/>
      <c r="AC7" s="17"/>
      <c r="AD7" s="17"/>
      <c r="AE7" s="17"/>
      <c r="AF7" s="17"/>
      <c r="AG7" s="17"/>
      <c r="AH7" s="17"/>
      <c r="AI7" s="17"/>
      <c r="AJ7" s="17"/>
      <c r="AK7" s="17"/>
    </row>
    <row r="8" spans="1:37" ht="18.600000000000001">
      <c r="A8" s="17"/>
      <c r="B8" s="17"/>
      <c r="C8" s="17"/>
      <c r="D8" s="20">
        <v>6</v>
      </c>
      <c r="E8" s="206" t="s">
        <v>26</v>
      </c>
      <c r="F8" s="103"/>
      <c r="G8" s="198">
        <v>43510</v>
      </c>
      <c r="H8" s="199">
        <v>2019</v>
      </c>
      <c r="I8" s="269">
        <f>SUM(P8+V8)</f>
        <v>1447</v>
      </c>
      <c r="J8" s="200"/>
      <c r="K8" s="201">
        <v>143</v>
      </c>
      <c r="L8" s="201">
        <v>144</v>
      </c>
      <c r="M8" s="201">
        <v>150</v>
      </c>
      <c r="N8" s="201">
        <v>148</v>
      </c>
      <c r="O8" s="201">
        <v>148</v>
      </c>
      <c r="P8" s="269">
        <f>SUM(K8:O8)</f>
        <v>733</v>
      </c>
      <c r="Q8" s="201">
        <v>140</v>
      </c>
      <c r="R8" s="201">
        <v>144</v>
      </c>
      <c r="S8" s="201">
        <v>142</v>
      </c>
      <c r="T8" s="201">
        <v>142</v>
      </c>
      <c r="U8" s="201">
        <v>146</v>
      </c>
      <c r="V8" s="207">
        <f>SUM(Q8:U8)</f>
        <v>714</v>
      </c>
      <c r="W8" s="196"/>
      <c r="X8" s="196"/>
      <c r="Y8" s="196"/>
      <c r="Z8" s="196"/>
      <c r="AA8" s="194"/>
      <c r="AB8" s="195"/>
      <c r="AC8" s="17"/>
      <c r="AD8" s="17"/>
      <c r="AE8" s="17"/>
      <c r="AF8" s="17"/>
      <c r="AG8" s="17"/>
      <c r="AH8" s="17"/>
      <c r="AI8" s="17"/>
      <c r="AJ8" s="17"/>
      <c r="AK8" s="17"/>
    </row>
    <row r="9" spans="1:37" ht="18.600000000000001">
      <c r="A9" s="17"/>
      <c r="B9" s="17"/>
      <c r="C9" s="17"/>
      <c r="D9" s="21">
        <v>7</v>
      </c>
      <c r="E9" s="206" t="s">
        <v>28</v>
      </c>
      <c r="F9" s="103"/>
      <c r="G9" s="198">
        <v>42293</v>
      </c>
      <c r="H9" s="199">
        <v>2008</v>
      </c>
      <c r="I9" s="269">
        <f>SUM(P9+V9)</f>
        <v>1441</v>
      </c>
      <c r="J9" s="200"/>
      <c r="K9" s="201">
        <v>145</v>
      </c>
      <c r="L9" s="201">
        <v>148</v>
      </c>
      <c r="M9" s="201">
        <v>146</v>
      </c>
      <c r="N9" s="201">
        <v>140</v>
      </c>
      <c r="O9" s="201">
        <v>142</v>
      </c>
      <c r="P9" s="269">
        <f>SUM(K9:O9)</f>
        <v>721</v>
      </c>
      <c r="Q9" s="201">
        <v>144</v>
      </c>
      <c r="R9" s="201">
        <v>144</v>
      </c>
      <c r="S9" s="201">
        <v>144</v>
      </c>
      <c r="T9" s="201">
        <v>144</v>
      </c>
      <c r="U9" s="201">
        <v>144</v>
      </c>
      <c r="V9" s="207">
        <f>SUM(Q9:U9)</f>
        <v>720</v>
      </c>
      <c r="W9" s="196"/>
      <c r="X9" s="194"/>
      <c r="Y9" s="194"/>
      <c r="Z9" s="194"/>
      <c r="AA9" s="194"/>
      <c r="AB9" s="195"/>
      <c r="AC9" s="17"/>
      <c r="AD9" s="17"/>
      <c r="AE9" s="17"/>
      <c r="AF9" s="17"/>
      <c r="AG9" s="17"/>
      <c r="AH9" s="17"/>
      <c r="AI9" s="17"/>
      <c r="AJ9" s="17"/>
      <c r="AK9" s="17"/>
    </row>
    <row r="10" spans="1:37" ht="18.600000000000001">
      <c r="A10" s="17"/>
      <c r="B10" s="17"/>
      <c r="C10" s="17"/>
      <c r="D10" s="20">
        <v>8</v>
      </c>
      <c r="E10" s="206" t="s">
        <v>45</v>
      </c>
      <c r="F10" s="103"/>
      <c r="G10" s="198">
        <v>42256</v>
      </c>
      <c r="H10" s="199">
        <v>2004</v>
      </c>
      <c r="I10" s="269">
        <f>SUM(P10+V10)</f>
        <v>1439</v>
      </c>
      <c r="J10" s="200"/>
      <c r="K10" s="201">
        <v>140</v>
      </c>
      <c r="L10" s="201">
        <v>144</v>
      </c>
      <c r="M10" s="201">
        <v>140</v>
      </c>
      <c r="N10" s="201">
        <v>147</v>
      </c>
      <c r="O10" s="201">
        <v>140</v>
      </c>
      <c r="P10" s="269">
        <f>SUM(K10:O10)</f>
        <v>711</v>
      </c>
      <c r="Q10" s="201">
        <v>148</v>
      </c>
      <c r="R10" s="201">
        <v>148</v>
      </c>
      <c r="S10" s="201">
        <v>140</v>
      </c>
      <c r="T10" s="201">
        <v>144</v>
      </c>
      <c r="U10" s="201">
        <v>148</v>
      </c>
      <c r="V10" s="207">
        <f>SUM(Q10:U10)</f>
        <v>728</v>
      </c>
      <c r="W10" s="194"/>
      <c r="X10" s="194"/>
      <c r="Y10" s="194"/>
      <c r="Z10" s="194"/>
      <c r="AA10" s="194"/>
      <c r="AB10" s="195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t="18.600000000000001">
      <c r="A11" s="17"/>
      <c r="B11" s="17"/>
      <c r="C11" s="17"/>
      <c r="D11" s="21">
        <v>9</v>
      </c>
      <c r="E11" s="206" t="s">
        <v>53</v>
      </c>
      <c r="F11" s="103"/>
      <c r="G11" s="198">
        <v>42278</v>
      </c>
      <c r="H11" s="199">
        <v>2015</v>
      </c>
      <c r="I11" s="269">
        <f>SUM(P11+V11)</f>
        <v>1437</v>
      </c>
      <c r="J11" s="200"/>
      <c r="K11" s="201">
        <v>148</v>
      </c>
      <c r="L11" s="201">
        <v>144</v>
      </c>
      <c r="M11" s="201">
        <v>127</v>
      </c>
      <c r="N11" s="201">
        <v>148</v>
      </c>
      <c r="O11" s="201">
        <v>144</v>
      </c>
      <c r="P11" s="269">
        <f>SUM(K11:O11)</f>
        <v>711</v>
      </c>
      <c r="Q11" s="201">
        <v>140</v>
      </c>
      <c r="R11" s="201">
        <v>144</v>
      </c>
      <c r="S11" s="201">
        <v>150</v>
      </c>
      <c r="T11" s="201">
        <v>144</v>
      </c>
      <c r="U11" s="201">
        <v>148</v>
      </c>
      <c r="V11" s="207">
        <f>SUM(Q11:U11)</f>
        <v>726</v>
      </c>
      <c r="W11" s="196"/>
      <c r="X11" s="194"/>
      <c r="Y11" s="194"/>
      <c r="Z11" s="194"/>
      <c r="AA11" s="194"/>
      <c r="AB11" s="195"/>
      <c r="AC11" s="17"/>
      <c r="AD11" s="17"/>
      <c r="AE11" s="17"/>
      <c r="AF11" s="17"/>
      <c r="AG11" s="17"/>
      <c r="AH11" s="17"/>
      <c r="AI11" s="17"/>
      <c r="AJ11" s="17"/>
      <c r="AK11" s="17"/>
    </row>
    <row r="12" spans="1:37" ht="18.600000000000001">
      <c r="A12" s="17"/>
      <c r="B12" s="17"/>
      <c r="C12" s="17"/>
      <c r="D12" s="20">
        <v>10</v>
      </c>
      <c r="E12" s="206" t="s">
        <v>3</v>
      </c>
      <c r="F12" s="103"/>
      <c r="G12" s="198">
        <v>42279</v>
      </c>
      <c r="H12" s="199">
        <v>2008</v>
      </c>
      <c r="I12" s="269">
        <f>SUM(P12+V12)</f>
        <v>1434</v>
      </c>
      <c r="J12" s="200"/>
      <c r="K12" s="201">
        <v>140</v>
      </c>
      <c r="L12" s="201">
        <v>144</v>
      </c>
      <c r="M12" s="201">
        <v>140</v>
      </c>
      <c r="N12" s="201">
        <v>144</v>
      </c>
      <c r="O12" s="201">
        <v>148</v>
      </c>
      <c r="P12" s="269">
        <f>SUM(K12:O12)</f>
        <v>716</v>
      </c>
      <c r="Q12" s="201">
        <v>144</v>
      </c>
      <c r="R12" s="201">
        <v>140</v>
      </c>
      <c r="S12" s="201">
        <v>146</v>
      </c>
      <c r="T12" s="201">
        <v>144</v>
      </c>
      <c r="U12" s="201">
        <v>144</v>
      </c>
      <c r="V12" s="207">
        <f>SUM(Q12:U12)</f>
        <v>718</v>
      </c>
      <c r="W12" s="194"/>
      <c r="X12" s="194"/>
      <c r="Y12" s="194"/>
      <c r="Z12" s="194"/>
      <c r="AA12" s="194"/>
      <c r="AB12" s="195"/>
      <c r="AC12" s="17"/>
      <c r="AD12" s="17"/>
      <c r="AE12" s="17"/>
      <c r="AF12" s="17"/>
      <c r="AG12" s="17"/>
      <c r="AH12" s="17"/>
      <c r="AI12" s="17"/>
      <c r="AJ12" s="17"/>
      <c r="AK12" s="17"/>
    </row>
    <row r="13" spans="1:37" ht="18.600000000000001">
      <c r="A13" s="17"/>
      <c r="B13" s="17"/>
      <c r="C13" s="17"/>
      <c r="D13" s="21">
        <v>11</v>
      </c>
      <c r="E13" s="206" t="s">
        <v>43</v>
      </c>
      <c r="F13" s="103"/>
      <c r="G13" s="198">
        <v>43146</v>
      </c>
      <c r="H13" s="199">
        <v>2018</v>
      </c>
      <c r="I13" s="269">
        <f>SUM(P13+V13)</f>
        <v>1426</v>
      </c>
      <c r="J13" s="200"/>
      <c r="K13" s="201">
        <v>148</v>
      </c>
      <c r="L13" s="201">
        <v>143</v>
      </c>
      <c r="M13" s="201">
        <v>144</v>
      </c>
      <c r="N13" s="201">
        <v>144</v>
      </c>
      <c r="O13" s="201">
        <v>144</v>
      </c>
      <c r="P13" s="269">
        <f>SUM(K13:O13)</f>
        <v>723</v>
      </c>
      <c r="Q13" s="201">
        <v>148</v>
      </c>
      <c r="R13" s="201">
        <v>144</v>
      </c>
      <c r="S13" s="201">
        <v>140</v>
      </c>
      <c r="T13" s="201">
        <v>144</v>
      </c>
      <c r="U13" s="201">
        <v>127</v>
      </c>
      <c r="V13" s="207">
        <f>SUM(Q13:U13)</f>
        <v>703</v>
      </c>
      <c r="W13" s="196"/>
      <c r="X13" s="194"/>
      <c r="Y13" s="194"/>
      <c r="Z13" s="194"/>
      <c r="AA13" s="194"/>
      <c r="AB13" s="195"/>
      <c r="AC13" s="17"/>
      <c r="AD13" s="17"/>
      <c r="AE13" s="17"/>
      <c r="AF13" s="17"/>
      <c r="AG13" s="17"/>
      <c r="AH13" s="17"/>
      <c r="AI13" s="17"/>
      <c r="AJ13" s="17"/>
      <c r="AK13" s="17"/>
    </row>
    <row r="14" spans="1:37" ht="18.600000000000001">
      <c r="A14" s="17"/>
      <c r="B14" s="17"/>
      <c r="C14" s="17"/>
      <c r="D14" s="20">
        <v>12</v>
      </c>
      <c r="E14" s="206" t="s">
        <v>32</v>
      </c>
      <c r="F14" s="103"/>
      <c r="G14" s="198">
        <v>42092</v>
      </c>
      <c r="H14" s="199">
        <v>2007</v>
      </c>
      <c r="I14" s="269">
        <f>SUM(P14+V14)</f>
        <v>1413</v>
      </c>
      <c r="J14" s="200"/>
      <c r="K14" s="201">
        <v>140</v>
      </c>
      <c r="L14" s="201">
        <v>142</v>
      </c>
      <c r="M14" s="201">
        <v>140</v>
      </c>
      <c r="N14" s="201">
        <v>140</v>
      </c>
      <c r="O14" s="201">
        <v>140</v>
      </c>
      <c r="P14" s="269">
        <f>SUM(K14:O14)</f>
        <v>702</v>
      </c>
      <c r="Q14" s="201">
        <v>144</v>
      </c>
      <c r="R14" s="201">
        <v>140</v>
      </c>
      <c r="S14" s="201">
        <v>144</v>
      </c>
      <c r="T14" s="201">
        <v>140</v>
      </c>
      <c r="U14" s="201">
        <v>143</v>
      </c>
      <c r="V14" s="207">
        <f>SUM(Q14:U14)</f>
        <v>711</v>
      </c>
      <c r="W14" s="196"/>
      <c r="X14" s="194"/>
      <c r="Y14" s="194"/>
      <c r="Z14" s="194"/>
      <c r="AA14" s="194"/>
      <c r="AB14" s="195"/>
      <c r="AC14" s="17"/>
      <c r="AD14" s="17"/>
      <c r="AE14" s="17"/>
      <c r="AF14" s="17"/>
      <c r="AG14" s="17"/>
      <c r="AH14" s="17"/>
      <c r="AI14" s="17"/>
      <c r="AJ14" s="17"/>
      <c r="AK14" s="17"/>
    </row>
    <row r="15" spans="1:37" ht="18.600000000000001">
      <c r="A15" s="17"/>
      <c r="B15" s="17"/>
      <c r="C15" s="17"/>
      <c r="D15" s="21">
        <v>13</v>
      </c>
      <c r="E15" s="206" t="s">
        <v>25</v>
      </c>
      <c r="F15" s="103"/>
      <c r="G15" s="198">
        <v>43580</v>
      </c>
      <c r="H15" s="199">
        <v>2019</v>
      </c>
      <c r="I15" s="269">
        <f>SUM(P15+V15)</f>
        <v>1409</v>
      </c>
      <c r="J15" s="200"/>
      <c r="K15" s="201">
        <v>140</v>
      </c>
      <c r="L15" s="201">
        <v>131</v>
      </c>
      <c r="M15" s="201">
        <v>142</v>
      </c>
      <c r="N15" s="201">
        <v>144</v>
      </c>
      <c r="O15" s="201">
        <v>140</v>
      </c>
      <c r="P15" s="269">
        <f>SUM(K15:O15)</f>
        <v>697</v>
      </c>
      <c r="Q15" s="201">
        <v>140</v>
      </c>
      <c r="R15" s="201">
        <v>140</v>
      </c>
      <c r="S15" s="201">
        <v>144</v>
      </c>
      <c r="T15" s="201">
        <v>144</v>
      </c>
      <c r="U15" s="201">
        <v>144</v>
      </c>
      <c r="V15" s="207">
        <f>SUM(Q15:U15)</f>
        <v>712</v>
      </c>
      <c r="W15" s="196"/>
      <c r="X15" s="194"/>
      <c r="Y15" s="194"/>
      <c r="Z15" s="194"/>
      <c r="AA15" s="194"/>
      <c r="AB15" s="195"/>
      <c r="AC15" s="17"/>
      <c r="AD15" s="17"/>
      <c r="AE15" s="17"/>
      <c r="AF15" s="17"/>
      <c r="AG15" s="17"/>
      <c r="AH15" s="17"/>
      <c r="AI15" s="17"/>
      <c r="AJ15" s="17"/>
      <c r="AK15" s="17"/>
    </row>
    <row r="16" spans="1:37" ht="18.600000000000001">
      <c r="A16" s="17"/>
      <c r="B16" s="17"/>
      <c r="C16" s="17"/>
      <c r="D16" s="20">
        <v>14</v>
      </c>
      <c r="E16" s="206" t="s">
        <v>54</v>
      </c>
      <c r="F16" s="103"/>
      <c r="G16" s="198">
        <v>42347</v>
      </c>
      <c r="H16" s="199">
        <v>2010</v>
      </c>
      <c r="I16" s="269">
        <f>SUM(P16+V16)</f>
        <v>1405</v>
      </c>
      <c r="J16" s="200"/>
      <c r="K16" s="201">
        <v>140</v>
      </c>
      <c r="L16" s="201">
        <v>142</v>
      </c>
      <c r="M16" s="201">
        <v>144</v>
      </c>
      <c r="N16" s="201">
        <v>145</v>
      </c>
      <c r="O16" s="201">
        <v>141</v>
      </c>
      <c r="P16" s="269">
        <f>SUM(K16:O16)</f>
        <v>712</v>
      </c>
      <c r="Q16" s="201">
        <v>140</v>
      </c>
      <c r="R16" s="201">
        <v>142</v>
      </c>
      <c r="S16" s="201">
        <v>140</v>
      </c>
      <c r="T16" s="201">
        <v>142</v>
      </c>
      <c r="U16" s="201">
        <v>129</v>
      </c>
      <c r="V16" s="207">
        <f>SUM(Q16:U16)</f>
        <v>693</v>
      </c>
      <c r="W16" s="196"/>
      <c r="X16" s="194"/>
      <c r="Y16" s="194"/>
      <c r="Z16" s="194"/>
      <c r="AA16" s="194"/>
      <c r="AB16" s="195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8.600000000000001">
      <c r="A17" s="17"/>
      <c r="B17" s="17"/>
      <c r="C17" s="17"/>
      <c r="D17" s="21">
        <v>15</v>
      </c>
      <c r="E17" s="206" t="s">
        <v>13</v>
      </c>
      <c r="F17" s="103"/>
      <c r="G17" s="198">
        <v>42446</v>
      </c>
      <c r="H17" s="199">
        <v>2016</v>
      </c>
      <c r="I17" s="269">
        <f>SUM(P17+V17)</f>
        <v>1393</v>
      </c>
      <c r="J17" s="200"/>
      <c r="K17" s="201">
        <v>142</v>
      </c>
      <c r="L17" s="201">
        <v>143</v>
      </c>
      <c r="M17" s="201">
        <v>143</v>
      </c>
      <c r="N17" s="201">
        <v>142</v>
      </c>
      <c r="O17" s="201">
        <v>144</v>
      </c>
      <c r="P17" s="269">
        <f>SUM(K17:O17)</f>
        <v>714</v>
      </c>
      <c r="Q17" s="201">
        <v>144</v>
      </c>
      <c r="R17" s="201">
        <v>143</v>
      </c>
      <c r="S17" s="201">
        <v>124</v>
      </c>
      <c r="T17" s="201">
        <v>128</v>
      </c>
      <c r="U17" s="201">
        <v>140</v>
      </c>
      <c r="V17" s="207">
        <f>SUM(Q17:U17)</f>
        <v>679</v>
      </c>
      <c r="W17" s="196"/>
      <c r="X17" s="194"/>
      <c r="Y17" s="194"/>
      <c r="Z17" s="194"/>
      <c r="AA17" s="194"/>
      <c r="AB17" s="195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8.600000000000001">
      <c r="A18" s="17"/>
      <c r="B18" s="17"/>
      <c r="C18" s="17"/>
      <c r="D18" s="20">
        <v>16</v>
      </c>
      <c r="E18" s="206" t="s">
        <v>39</v>
      </c>
      <c r="F18" s="103"/>
      <c r="G18" s="198">
        <v>42068</v>
      </c>
      <c r="H18" s="199">
        <v>2009</v>
      </c>
      <c r="I18" s="269">
        <f>SUM(P18+V18)</f>
        <v>1361</v>
      </c>
      <c r="J18" s="200"/>
      <c r="K18" s="201">
        <v>140</v>
      </c>
      <c r="L18" s="201">
        <v>140</v>
      </c>
      <c r="M18" s="201">
        <v>146</v>
      </c>
      <c r="N18" s="201">
        <v>124</v>
      </c>
      <c r="O18" s="201">
        <v>124</v>
      </c>
      <c r="P18" s="269">
        <f>SUM(K18:O18)</f>
        <v>674</v>
      </c>
      <c r="Q18" s="201">
        <v>140</v>
      </c>
      <c r="R18" s="201">
        <v>142</v>
      </c>
      <c r="S18" s="201">
        <v>143</v>
      </c>
      <c r="T18" s="201">
        <v>129</v>
      </c>
      <c r="U18" s="201">
        <v>133</v>
      </c>
      <c r="V18" s="207">
        <f>SUM(Q18:U18)</f>
        <v>687</v>
      </c>
      <c r="W18" s="196"/>
      <c r="X18" s="194"/>
      <c r="Y18" s="194"/>
      <c r="Z18" s="194"/>
      <c r="AA18" s="194"/>
      <c r="AB18" s="195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18.600000000000001">
      <c r="A19" s="17"/>
      <c r="B19" s="17"/>
      <c r="C19" s="17"/>
      <c r="D19" s="21">
        <v>17</v>
      </c>
      <c r="E19" s="206" t="s">
        <v>33</v>
      </c>
      <c r="F19" s="103"/>
      <c r="G19" s="198">
        <v>42712</v>
      </c>
      <c r="H19" s="199">
        <v>2016</v>
      </c>
      <c r="I19" s="269">
        <f>SUM(P19+V19)</f>
        <v>1361</v>
      </c>
      <c r="J19" s="200"/>
      <c r="K19" s="201">
        <v>123</v>
      </c>
      <c r="L19" s="201">
        <v>143</v>
      </c>
      <c r="M19" s="201">
        <v>140</v>
      </c>
      <c r="N19" s="201">
        <v>129</v>
      </c>
      <c r="O19" s="201">
        <v>148</v>
      </c>
      <c r="P19" s="269">
        <f>SUM(K19:O19)</f>
        <v>683</v>
      </c>
      <c r="Q19" s="201">
        <v>125</v>
      </c>
      <c r="R19" s="201">
        <v>140</v>
      </c>
      <c r="S19" s="201">
        <v>140</v>
      </c>
      <c r="T19" s="201">
        <v>131</v>
      </c>
      <c r="U19" s="201">
        <v>142</v>
      </c>
      <c r="V19" s="207">
        <f>SUM(Q19:U19)</f>
        <v>678</v>
      </c>
      <c r="W19" s="196"/>
      <c r="X19" s="194"/>
      <c r="Y19" s="194"/>
      <c r="Z19" s="194"/>
      <c r="AA19" s="194"/>
      <c r="AB19" s="195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18.600000000000001">
      <c r="A20" s="17"/>
      <c r="B20" s="17"/>
      <c r="C20" s="17"/>
      <c r="D20" s="20">
        <v>18</v>
      </c>
      <c r="E20" s="206" t="s">
        <v>62</v>
      </c>
      <c r="F20" s="103"/>
      <c r="G20" s="198">
        <v>44637</v>
      </c>
      <c r="H20" s="199">
        <v>2022</v>
      </c>
      <c r="I20" s="269">
        <f>SUM(P20+V20)</f>
        <v>1352</v>
      </c>
      <c r="J20" s="200"/>
      <c r="K20" s="201">
        <v>126</v>
      </c>
      <c r="L20" s="201">
        <v>143</v>
      </c>
      <c r="M20" s="201">
        <v>144</v>
      </c>
      <c r="N20" s="201">
        <v>128</v>
      </c>
      <c r="O20" s="201">
        <v>127</v>
      </c>
      <c r="P20" s="269">
        <f>SUM(K20:O20)</f>
        <v>668</v>
      </c>
      <c r="Q20" s="201">
        <v>127</v>
      </c>
      <c r="R20" s="201">
        <v>142</v>
      </c>
      <c r="S20" s="201">
        <v>140</v>
      </c>
      <c r="T20" s="201">
        <v>131</v>
      </c>
      <c r="U20" s="201">
        <v>144</v>
      </c>
      <c r="V20" s="207">
        <f>SUM(Q20:U20)</f>
        <v>684</v>
      </c>
      <c r="W20" s="196"/>
      <c r="X20" s="194"/>
      <c r="Y20" s="194"/>
      <c r="Z20" s="194"/>
      <c r="AA20" s="194"/>
      <c r="AB20" s="195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8.600000000000001">
      <c r="A21" s="17"/>
      <c r="B21" s="17"/>
      <c r="C21" s="17"/>
      <c r="D21" s="21">
        <v>19</v>
      </c>
      <c r="E21" s="206" t="s">
        <v>59</v>
      </c>
      <c r="F21" s="103"/>
      <c r="G21" s="198">
        <v>42817</v>
      </c>
      <c r="H21" s="199">
        <v>2017</v>
      </c>
      <c r="I21" s="269">
        <f>SUM(P21+V21)</f>
        <v>1344</v>
      </c>
      <c r="J21" s="200"/>
      <c r="K21" s="201">
        <v>126</v>
      </c>
      <c r="L21" s="201">
        <v>116</v>
      </c>
      <c r="M21" s="201">
        <v>132</v>
      </c>
      <c r="N21" s="201">
        <v>140</v>
      </c>
      <c r="O21" s="201">
        <v>128</v>
      </c>
      <c r="P21" s="269">
        <f>SUM(K21:O21)</f>
        <v>642</v>
      </c>
      <c r="Q21" s="201">
        <v>126</v>
      </c>
      <c r="R21" s="201">
        <v>144</v>
      </c>
      <c r="S21" s="201">
        <v>144</v>
      </c>
      <c r="T21" s="201">
        <v>144</v>
      </c>
      <c r="U21" s="201">
        <v>144</v>
      </c>
      <c r="V21" s="207">
        <f>SUM(Q21:U21)</f>
        <v>702</v>
      </c>
      <c r="W21" s="196"/>
      <c r="X21" s="194"/>
      <c r="Y21" s="194"/>
      <c r="Z21" s="194"/>
      <c r="AA21" s="194"/>
      <c r="AB21" s="195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8.600000000000001">
      <c r="A22" s="17"/>
      <c r="B22" s="17"/>
      <c r="C22" s="17"/>
      <c r="D22" s="20">
        <v>20</v>
      </c>
      <c r="E22" s="206" t="s">
        <v>61</v>
      </c>
      <c r="F22" s="103"/>
      <c r="G22" s="198">
        <v>42251</v>
      </c>
      <c r="H22" s="199">
        <v>2014</v>
      </c>
      <c r="I22" s="269">
        <f>SUM(P22+V22)</f>
        <v>1337</v>
      </c>
      <c r="J22" s="200"/>
      <c r="K22" s="201">
        <v>135</v>
      </c>
      <c r="L22" s="201">
        <v>126</v>
      </c>
      <c r="M22" s="201">
        <v>126</v>
      </c>
      <c r="N22" s="201">
        <v>140</v>
      </c>
      <c r="O22" s="201">
        <v>127</v>
      </c>
      <c r="P22" s="269">
        <f>SUM(K22:O22)</f>
        <v>654</v>
      </c>
      <c r="Q22" s="201">
        <v>143</v>
      </c>
      <c r="R22" s="201">
        <v>142</v>
      </c>
      <c r="S22" s="201">
        <v>127</v>
      </c>
      <c r="T22" s="201">
        <v>144</v>
      </c>
      <c r="U22" s="201">
        <v>127</v>
      </c>
      <c r="V22" s="207">
        <f>SUM(Q22:U22)</f>
        <v>683</v>
      </c>
      <c r="W22" s="196"/>
      <c r="X22" s="194"/>
      <c r="Y22" s="194"/>
      <c r="Z22" s="194"/>
      <c r="AA22" s="194"/>
      <c r="AB22" s="195"/>
      <c r="AC22" s="17"/>
      <c r="AD22" s="17"/>
      <c r="AE22" s="17"/>
      <c r="AF22" s="17"/>
      <c r="AG22" s="17"/>
      <c r="AH22" s="17"/>
      <c r="AI22" s="17"/>
      <c r="AJ22" s="17"/>
      <c r="AK22" s="17"/>
    </row>
    <row r="23" spans="1:37" ht="18.600000000000001">
      <c r="A23" s="17"/>
      <c r="B23" s="17"/>
      <c r="C23" s="17"/>
      <c r="D23" s="21">
        <v>21</v>
      </c>
      <c r="E23" s="206" t="s">
        <v>44</v>
      </c>
      <c r="F23" s="103"/>
      <c r="G23" s="198">
        <v>43523</v>
      </c>
      <c r="H23" s="199">
        <v>2019</v>
      </c>
      <c r="I23" s="269">
        <f>SUM(P23+V23)</f>
        <v>1337</v>
      </c>
      <c r="J23" s="200"/>
      <c r="K23" s="201">
        <v>142</v>
      </c>
      <c r="L23" s="201">
        <v>128</v>
      </c>
      <c r="M23" s="201">
        <v>144</v>
      </c>
      <c r="N23" s="201">
        <v>129</v>
      </c>
      <c r="O23" s="201">
        <v>140</v>
      </c>
      <c r="P23" s="269">
        <f>SUM(K23:O23)</f>
        <v>683</v>
      </c>
      <c r="Q23" s="201">
        <v>127</v>
      </c>
      <c r="R23" s="201">
        <v>140</v>
      </c>
      <c r="S23" s="201">
        <v>140</v>
      </c>
      <c r="T23" s="201">
        <v>124</v>
      </c>
      <c r="U23" s="201">
        <v>123</v>
      </c>
      <c r="V23" s="207">
        <f>SUM(Q23:U23)</f>
        <v>654</v>
      </c>
      <c r="W23" s="196"/>
      <c r="X23" s="194"/>
      <c r="Y23" s="194"/>
      <c r="Z23" s="194"/>
      <c r="AA23" s="194"/>
      <c r="AB23" s="195"/>
      <c r="AC23" s="17"/>
      <c r="AD23" s="17"/>
      <c r="AE23" s="17"/>
      <c r="AF23" s="17"/>
      <c r="AG23" s="17"/>
      <c r="AH23" s="17"/>
      <c r="AI23" s="17"/>
      <c r="AJ23" s="17"/>
      <c r="AK23" s="17"/>
    </row>
    <row r="24" spans="1:37" ht="18.600000000000001">
      <c r="A24" s="17"/>
      <c r="B24" s="17"/>
      <c r="C24" s="17"/>
      <c r="D24" s="20">
        <v>22</v>
      </c>
      <c r="E24" s="206" t="s">
        <v>37</v>
      </c>
      <c r="F24" s="103"/>
      <c r="G24" s="198">
        <v>42118</v>
      </c>
      <c r="H24" s="199">
        <v>2007</v>
      </c>
      <c r="I24" s="269">
        <f>SUM(P24+V24)</f>
        <v>1302</v>
      </c>
      <c r="J24" s="200"/>
      <c r="K24" s="201">
        <v>123</v>
      </c>
      <c r="L24" s="201">
        <v>128</v>
      </c>
      <c r="M24" s="201">
        <v>126</v>
      </c>
      <c r="N24" s="201">
        <v>127</v>
      </c>
      <c r="O24" s="201">
        <v>124</v>
      </c>
      <c r="P24" s="269">
        <f>SUM(K24:O24)</f>
        <v>628</v>
      </c>
      <c r="Q24" s="201">
        <v>127</v>
      </c>
      <c r="R24" s="201">
        <v>128</v>
      </c>
      <c r="S24" s="201">
        <v>131</v>
      </c>
      <c r="T24" s="201">
        <v>140</v>
      </c>
      <c r="U24" s="201">
        <v>148</v>
      </c>
      <c r="V24" s="207">
        <f>SUM(Q24:U24)</f>
        <v>674</v>
      </c>
      <c r="W24" s="196"/>
      <c r="X24" s="194"/>
      <c r="Y24" s="194"/>
      <c r="Z24" s="194"/>
      <c r="AA24" s="194"/>
      <c r="AB24" s="195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 ht="18.600000000000001">
      <c r="A25" s="17"/>
      <c r="B25" s="17"/>
      <c r="C25" s="17"/>
      <c r="D25" s="21">
        <v>23</v>
      </c>
      <c r="E25" s="206" t="s">
        <v>71</v>
      </c>
      <c r="F25" s="103"/>
      <c r="G25" s="198">
        <v>44623</v>
      </c>
      <c r="H25" s="199">
        <v>2022</v>
      </c>
      <c r="I25" s="269">
        <f>SUM(P25+V25)</f>
        <v>1297</v>
      </c>
      <c r="J25" s="200"/>
      <c r="K25" s="201">
        <v>129</v>
      </c>
      <c r="L25" s="201">
        <v>129</v>
      </c>
      <c r="M25" s="201">
        <v>123</v>
      </c>
      <c r="N25" s="201">
        <v>136</v>
      </c>
      <c r="O25" s="201">
        <v>143</v>
      </c>
      <c r="P25" s="269">
        <f>SUM(K25:O25)</f>
        <v>660</v>
      </c>
      <c r="Q25" s="201">
        <v>122</v>
      </c>
      <c r="R25" s="201">
        <v>144</v>
      </c>
      <c r="S25" s="201">
        <v>120</v>
      </c>
      <c r="T25" s="201">
        <v>107</v>
      </c>
      <c r="U25" s="201">
        <v>144</v>
      </c>
      <c r="V25" s="207">
        <f>SUM(Q25:U25)</f>
        <v>637</v>
      </c>
      <c r="W25" s="196"/>
      <c r="X25" s="194"/>
      <c r="Y25" s="194"/>
      <c r="Z25" s="194"/>
      <c r="AA25" s="194"/>
      <c r="AB25" s="195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18.600000000000001">
      <c r="A26" s="17"/>
      <c r="B26" s="17"/>
      <c r="C26" s="17"/>
      <c r="D26" s="20">
        <v>24</v>
      </c>
      <c r="E26" s="208" t="s">
        <v>48</v>
      </c>
      <c r="F26" s="202"/>
      <c r="G26" s="198">
        <v>42079</v>
      </c>
      <c r="H26" s="199">
        <v>2005</v>
      </c>
      <c r="I26" s="269">
        <f>SUM(P26+V26)</f>
        <v>1284</v>
      </c>
      <c r="J26" s="200"/>
      <c r="K26" s="201">
        <v>126</v>
      </c>
      <c r="L26" s="201">
        <v>126</v>
      </c>
      <c r="M26" s="201">
        <v>109</v>
      </c>
      <c r="N26" s="201">
        <v>125</v>
      </c>
      <c r="O26" s="201">
        <v>128</v>
      </c>
      <c r="P26" s="269">
        <f>SUM(K26:O26)</f>
        <v>614</v>
      </c>
      <c r="Q26" s="201">
        <v>127</v>
      </c>
      <c r="R26" s="201">
        <v>144</v>
      </c>
      <c r="S26" s="201">
        <v>140</v>
      </c>
      <c r="T26" s="201">
        <v>135</v>
      </c>
      <c r="U26" s="201">
        <v>124</v>
      </c>
      <c r="V26" s="207">
        <f>SUM(Q26:U26)</f>
        <v>670</v>
      </c>
      <c r="W26" s="194"/>
      <c r="X26" s="194"/>
      <c r="Y26" s="194"/>
      <c r="Z26" s="194"/>
      <c r="AA26" s="194"/>
      <c r="AB26" s="195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18.600000000000001">
      <c r="A27" s="17"/>
      <c r="B27" s="17"/>
      <c r="C27" s="17"/>
      <c r="D27" s="21">
        <v>25</v>
      </c>
      <c r="E27" s="206" t="s">
        <v>38</v>
      </c>
      <c r="F27" s="103"/>
      <c r="G27" s="198">
        <v>42307</v>
      </c>
      <c r="H27" s="199">
        <v>2008</v>
      </c>
      <c r="I27" s="269">
        <f>SUM(P27+V27)</f>
        <v>1274</v>
      </c>
      <c r="J27" s="200"/>
      <c r="K27" s="201">
        <v>130</v>
      </c>
      <c r="L27" s="201">
        <v>120</v>
      </c>
      <c r="M27" s="201">
        <v>132</v>
      </c>
      <c r="N27" s="201">
        <v>140</v>
      </c>
      <c r="O27" s="201">
        <v>116</v>
      </c>
      <c r="P27" s="269">
        <f>SUM(K27:O27)</f>
        <v>638</v>
      </c>
      <c r="Q27" s="201">
        <v>129</v>
      </c>
      <c r="R27" s="201">
        <v>140</v>
      </c>
      <c r="S27" s="201">
        <v>122</v>
      </c>
      <c r="T27" s="201">
        <v>123</v>
      </c>
      <c r="U27" s="201">
        <v>122</v>
      </c>
      <c r="V27" s="207">
        <f>SUM(Q27:U27)</f>
        <v>636</v>
      </c>
      <c r="W27" s="196"/>
      <c r="X27" s="194"/>
      <c r="Y27" s="194"/>
      <c r="Z27" s="194"/>
      <c r="AA27" s="194"/>
      <c r="AB27" s="195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" ht="18.600000000000001">
      <c r="A28" s="17"/>
      <c r="B28" s="17"/>
      <c r="C28" s="17"/>
      <c r="D28" s="20">
        <v>26</v>
      </c>
      <c r="E28" s="206" t="s">
        <v>40</v>
      </c>
      <c r="F28" s="103"/>
      <c r="G28" s="198">
        <v>42106</v>
      </c>
      <c r="H28" s="199">
        <v>2007</v>
      </c>
      <c r="I28" s="269">
        <f>SUM(P28+V28)</f>
        <v>1242</v>
      </c>
      <c r="J28" s="200"/>
      <c r="K28" s="201">
        <v>140</v>
      </c>
      <c r="L28" s="201">
        <v>140</v>
      </c>
      <c r="M28" s="201">
        <v>142</v>
      </c>
      <c r="N28" s="201">
        <v>125</v>
      </c>
      <c r="O28" s="201">
        <v>126</v>
      </c>
      <c r="P28" s="269">
        <f>SUM(K28:O28)</f>
        <v>673</v>
      </c>
      <c r="Q28" s="201">
        <v>114</v>
      </c>
      <c r="R28" s="201">
        <v>106</v>
      </c>
      <c r="S28" s="201">
        <v>115</v>
      </c>
      <c r="T28" s="201">
        <v>125</v>
      </c>
      <c r="U28" s="201">
        <v>109</v>
      </c>
      <c r="V28" s="207">
        <f>SUM(Q28:U28)</f>
        <v>569</v>
      </c>
      <c r="W28" s="196"/>
      <c r="X28" s="194"/>
      <c r="Y28" s="194"/>
      <c r="Z28" s="194"/>
      <c r="AA28" s="194"/>
      <c r="AB28" s="195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ht="18.600000000000001">
      <c r="A29" s="17"/>
      <c r="B29" s="17"/>
      <c r="C29" s="17"/>
      <c r="D29" s="21">
        <v>27</v>
      </c>
      <c r="E29" s="206" t="s">
        <v>41</v>
      </c>
      <c r="F29" s="103"/>
      <c r="G29" s="198">
        <v>43216</v>
      </c>
      <c r="H29" s="199">
        <v>2018</v>
      </c>
      <c r="I29" s="269">
        <f>SUM(P29+V29)</f>
        <v>1204</v>
      </c>
      <c r="J29" s="200"/>
      <c r="K29" s="201">
        <v>124</v>
      </c>
      <c r="L29" s="201">
        <v>124</v>
      </c>
      <c r="M29" s="201">
        <v>142</v>
      </c>
      <c r="N29" s="201">
        <v>117</v>
      </c>
      <c r="O29" s="201">
        <v>123</v>
      </c>
      <c r="P29" s="269">
        <f>SUM(K29:O29)</f>
        <v>630</v>
      </c>
      <c r="Q29" s="201">
        <v>105</v>
      </c>
      <c r="R29" s="201">
        <v>106</v>
      </c>
      <c r="S29" s="201">
        <v>122</v>
      </c>
      <c r="T29" s="201">
        <v>121</v>
      </c>
      <c r="U29" s="201">
        <v>120</v>
      </c>
      <c r="V29" s="207">
        <f>SUM(Q29:U29)</f>
        <v>574</v>
      </c>
      <c r="W29" s="192"/>
      <c r="X29" s="192"/>
      <c r="Y29" s="192"/>
      <c r="Z29" s="192"/>
      <c r="AA29" s="192"/>
      <c r="AB29" s="94"/>
      <c r="AC29" s="17"/>
      <c r="AD29" s="17"/>
      <c r="AE29" s="17"/>
      <c r="AF29" s="17"/>
      <c r="AG29" s="17"/>
      <c r="AH29" s="17"/>
      <c r="AI29" s="17"/>
      <c r="AJ29" s="17"/>
      <c r="AK29" s="17"/>
    </row>
    <row r="30" spans="1:37" ht="18.600000000000001">
      <c r="A30" s="17"/>
      <c r="B30" s="17"/>
      <c r="C30" s="17"/>
      <c r="D30" s="20">
        <v>28</v>
      </c>
      <c r="E30" s="206" t="s">
        <v>63</v>
      </c>
      <c r="F30" s="103"/>
      <c r="G30" s="198">
        <v>44623</v>
      </c>
      <c r="H30" s="199">
        <v>2022</v>
      </c>
      <c r="I30" s="269">
        <f>SUM(P30+V30)</f>
        <v>1174</v>
      </c>
      <c r="J30" s="200"/>
      <c r="K30" s="201">
        <v>120</v>
      </c>
      <c r="L30" s="201">
        <v>112</v>
      </c>
      <c r="M30" s="201">
        <v>106</v>
      </c>
      <c r="N30" s="201">
        <v>122</v>
      </c>
      <c r="O30" s="201">
        <v>126</v>
      </c>
      <c r="P30" s="269">
        <f>SUM(K30:O30)</f>
        <v>586</v>
      </c>
      <c r="Q30" s="201">
        <v>123</v>
      </c>
      <c r="R30" s="201">
        <v>127</v>
      </c>
      <c r="S30" s="201">
        <v>126</v>
      </c>
      <c r="T30" s="201">
        <v>103</v>
      </c>
      <c r="U30" s="201">
        <v>109</v>
      </c>
      <c r="V30" s="207">
        <f>SUM(Q30:U30)</f>
        <v>588</v>
      </c>
      <c r="W30" s="192"/>
      <c r="X30" s="192"/>
      <c r="Y30" s="192"/>
      <c r="Z30" s="192"/>
      <c r="AA30" s="192"/>
      <c r="AB30" s="94"/>
      <c r="AC30" s="17"/>
      <c r="AD30" s="17"/>
      <c r="AE30" s="17"/>
      <c r="AF30" s="17"/>
      <c r="AG30" s="17"/>
      <c r="AH30" s="17"/>
      <c r="AI30" s="17"/>
      <c r="AJ30" s="17"/>
      <c r="AK30" s="17"/>
    </row>
    <row r="31" spans="1:37" ht="18.600000000000001">
      <c r="A31" s="17"/>
      <c r="B31" s="17"/>
      <c r="C31" s="17"/>
      <c r="D31" s="21">
        <v>29</v>
      </c>
      <c r="E31" s="206" t="s">
        <v>72</v>
      </c>
      <c r="F31" s="103"/>
      <c r="G31" s="198">
        <v>44548</v>
      </c>
      <c r="H31" s="199">
        <v>2021</v>
      </c>
      <c r="I31" s="269">
        <f>SUM(P31+V31)</f>
        <v>1100</v>
      </c>
      <c r="J31" s="200"/>
      <c r="K31" s="201">
        <v>92</v>
      </c>
      <c r="L31" s="201">
        <v>108</v>
      </c>
      <c r="M31" s="201">
        <v>124</v>
      </c>
      <c r="N31" s="201">
        <v>120</v>
      </c>
      <c r="O31" s="201">
        <v>109</v>
      </c>
      <c r="P31" s="269">
        <f>SUM(K31:O31)</f>
        <v>553</v>
      </c>
      <c r="Q31" s="201">
        <v>92</v>
      </c>
      <c r="R31" s="201">
        <v>124</v>
      </c>
      <c r="S31" s="201">
        <v>112</v>
      </c>
      <c r="T31" s="201">
        <v>107</v>
      </c>
      <c r="U31" s="201">
        <v>112</v>
      </c>
      <c r="V31" s="207">
        <f>SUM(Q31:U31)</f>
        <v>547</v>
      </c>
      <c r="W31" s="192"/>
      <c r="X31" s="192"/>
      <c r="Y31" s="192"/>
      <c r="Z31" s="192"/>
      <c r="AA31" s="192"/>
      <c r="AB31" s="94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18.600000000000001">
      <c r="A32" s="17"/>
      <c r="B32" s="17"/>
      <c r="C32" s="17"/>
      <c r="D32" s="20">
        <v>30</v>
      </c>
      <c r="E32" s="206" t="s">
        <v>35</v>
      </c>
      <c r="F32" s="103"/>
      <c r="G32" s="198">
        <v>44511</v>
      </c>
      <c r="H32" s="199">
        <v>2021</v>
      </c>
      <c r="I32" s="269">
        <f>SUM(P32+V32)</f>
        <v>1061</v>
      </c>
      <c r="J32" s="200"/>
      <c r="K32" s="201">
        <v>100</v>
      </c>
      <c r="L32" s="201">
        <v>111</v>
      </c>
      <c r="M32" s="201">
        <v>114</v>
      </c>
      <c r="N32" s="201">
        <v>120</v>
      </c>
      <c r="O32" s="201">
        <v>110</v>
      </c>
      <c r="P32" s="269">
        <f>SUM(K32:O32)</f>
        <v>555</v>
      </c>
      <c r="Q32" s="201">
        <v>106</v>
      </c>
      <c r="R32" s="201">
        <v>105</v>
      </c>
      <c r="S32" s="201">
        <v>90</v>
      </c>
      <c r="T32" s="201">
        <v>96</v>
      </c>
      <c r="U32" s="201">
        <v>109</v>
      </c>
      <c r="V32" s="207">
        <f>SUM(Q32:U32)</f>
        <v>506</v>
      </c>
      <c r="W32" s="26"/>
      <c r="X32" s="26"/>
      <c r="Y32" s="26"/>
      <c r="Z32" s="26"/>
      <c r="AA32" s="25"/>
      <c r="AB32" s="23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ht="19.2" thickBot="1">
      <c r="A33" s="17"/>
      <c r="B33" s="17"/>
      <c r="C33" s="17"/>
      <c r="D33" s="21">
        <v>31</v>
      </c>
      <c r="E33" s="351" t="s">
        <v>75</v>
      </c>
      <c r="F33" s="104"/>
      <c r="G33" s="209">
        <v>44630</v>
      </c>
      <c r="H33" s="353">
        <v>2022</v>
      </c>
      <c r="I33" s="210">
        <f>SUM(P33+V33)</f>
        <v>882</v>
      </c>
      <c r="J33" s="217"/>
      <c r="K33" s="352">
        <v>71</v>
      </c>
      <c r="L33" s="352">
        <v>71</v>
      </c>
      <c r="M33" s="352">
        <v>85</v>
      </c>
      <c r="N33" s="352">
        <v>107</v>
      </c>
      <c r="O33" s="352">
        <v>89</v>
      </c>
      <c r="P33" s="210">
        <f>SUM(K33:O33)</f>
        <v>423</v>
      </c>
      <c r="Q33" s="352">
        <v>110</v>
      </c>
      <c r="R33" s="352">
        <v>86</v>
      </c>
      <c r="S33" s="352">
        <v>85</v>
      </c>
      <c r="T33" s="352">
        <v>90</v>
      </c>
      <c r="U33" s="352">
        <v>88</v>
      </c>
      <c r="V33" s="211">
        <f>SUM(Q33:U33)</f>
        <v>459</v>
      </c>
      <c r="W33" s="26"/>
      <c r="X33" s="26"/>
      <c r="Y33" s="26"/>
      <c r="Z33" s="26"/>
      <c r="AA33" s="25"/>
      <c r="AB33" s="23"/>
      <c r="AC33" s="17"/>
      <c r="AD33" s="17"/>
      <c r="AE33" s="17"/>
      <c r="AF33" s="17"/>
      <c r="AG33" s="17"/>
      <c r="AH33" s="17"/>
      <c r="AI33" s="17"/>
      <c r="AJ33" s="17"/>
      <c r="AK33" s="17"/>
    </row>
    <row r="34" spans="1:37" ht="18.600000000000001">
      <c r="A34" s="17"/>
      <c r="B34" s="17"/>
      <c r="C34" s="17"/>
      <c r="D34" s="21"/>
      <c r="E34" s="22"/>
      <c r="F34" s="22"/>
      <c r="G34" s="22"/>
      <c r="H34" s="23"/>
      <c r="I34" s="23"/>
      <c r="J34" s="24"/>
      <c r="K34" s="25"/>
      <c r="L34" s="25"/>
      <c r="M34" s="25"/>
      <c r="N34" s="25"/>
      <c r="O34" s="25"/>
      <c r="P34" s="23"/>
      <c r="Q34" s="25"/>
      <c r="R34" s="25"/>
      <c r="S34" s="25"/>
      <c r="T34" s="25"/>
      <c r="U34" s="25"/>
      <c r="V34" s="23"/>
      <c r="W34" s="26"/>
      <c r="X34" s="25"/>
      <c r="Y34" s="25"/>
      <c r="Z34" s="25"/>
      <c r="AA34" s="25"/>
      <c r="AB34" s="23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18.600000000000001">
      <c r="A35" s="17"/>
      <c r="B35" s="17"/>
      <c r="C35" s="17"/>
      <c r="D35" s="21"/>
      <c r="E35" s="22"/>
      <c r="F35" s="22"/>
      <c r="G35" s="22"/>
      <c r="H35" s="23"/>
      <c r="I35" s="23"/>
      <c r="J35" s="24"/>
      <c r="K35" s="25"/>
      <c r="L35" s="25"/>
      <c r="M35" s="25"/>
      <c r="N35" s="25"/>
      <c r="O35" s="25"/>
      <c r="P35" s="23"/>
      <c r="Q35" s="25"/>
      <c r="R35" s="25"/>
      <c r="S35" s="25"/>
      <c r="T35" s="25"/>
      <c r="U35" s="25"/>
      <c r="V35" s="23"/>
      <c r="W35" s="26"/>
      <c r="X35" s="26"/>
      <c r="Y35" s="26"/>
      <c r="Z35" s="26"/>
      <c r="AA35" s="25"/>
      <c r="AB35" s="23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8.600000000000001">
      <c r="A36" s="17"/>
      <c r="B36" s="17"/>
      <c r="C36" s="17"/>
      <c r="D36" s="21"/>
      <c r="E36" s="22"/>
      <c r="F36" s="22"/>
      <c r="G36" s="22"/>
      <c r="H36" s="23"/>
      <c r="I36" s="23"/>
      <c r="J36" s="24"/>
      <c r="K36" s="25"/>
      <c r="L36" s="25"/>
      <c r="M36" s="25"/>
      <c r="N36" s="25"/>
      <c r="O36" s="25"/>
      <c r="P36" s="23"/>
      <c r="Q36" s="25"/>
      <c r="R36" s="25"/>
      <c r="S36" s="25"/>
      <c r="T36" s="25"/>
      <c r="U36" s="25"/>
      <c r="V36" s="23"/>
      <c r="W36" s="25"/>
      <c r="X36" s="25"/>
      <c r="Y36" s="25"/>
      <c r="Z36" s="25"/>
      <c r="AA36" s="25"/>
      <c r="AB36" s="23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8.600000000000001">
      <c r="A37" s="17"/>
      <c r="B37" s="17"/>
      <c r="C37" s="17"/>
      <c r="D37" s="21"/>
      <c r="E37" s="22"/>
      <c r="F37" s="22"/>
      <c r="G37" s="22"/>
      <c r="H37" s="23"/>
      <c r="I37" s="23"/>
      <c r="J37" s="24"/>
      <c r="K37" s="25"/>
      <c r="L37" s="25"/>
      <c r="M37" s="25"/>
      <c r="N37" s="25"/>
      <c r="O37" s="25"/>
      <c r="P37" s="23"/>
      <c r="Q37" s="25"/>
      <c r="R37" s="25"/>
      <c r="S37" s="25"/>
      <c r="T37" s="25"/>
      <c r="U37" s="25"/>
      <c r="V37" s="23"/>
      <c r="W37" s="25"/>
      <c r="X37" s="25"/>
      <c r="Y37" s="25"/>
      <c r="Z37" s="25"/>
      <c r="AA37" s="25"/>
      <c r="AB37" s="23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ht="18.600000000000001">
      <c r="A38" s="17"/>
      <c r="B38" s="17"/>
      <c r="C38" s="17"/>
      <c r="D38" s="21"/>
      <c r="E38" s="22"/>
      <c r="F38" s="22"/>
      <c r="G38" s="22"/>
      <c r="H38" s="23"/>
      <c r="I38" s="23"/>
      <c r="J38" s="24"/>
      <c r="K38" s="25"/>
      <c r="L38" s="25"/>
      <c r="M38" s="25"/>
      <c r="N38" s="25"/>
      <c r="O38" s="25"/>
      <c r="P38" s="23"/>
      <c r="Q38" s="25"/>
      <c r="R38" s="25"/>
      <c r="S38" s="25"/>
      <c r="T38" s="25"/>
      <c r="U38" s="25"/>
      <c r="V38" s="23"/>
      <c r="W38" s="26"/>
      <c r="X38" s="25"/>
      <c r="Y38" s="25"/>
      <c r="Z38" s="25"/>
      <c r="AA38" s="25"/>
      <c r="AB38" s="23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18.600000000000001">
      <c r="A39" s="17"/>
      <c r="B39" s="17"/>
      <c r="C39" s="17"/>
      <c r="D39" s="21"/>
      <c r="E39" s="22"/>
      <c r="F39" s="22"/>
      <c r="G39" s="22"/>
      <c r="H39" s="23"/>
      <c r="I39" s="23"/>
      <c r="J39" s="24"/>
      <c r="K39" s="25"/>
      <c r="L39" s="25"/>
      <c r="M39" s="25"/>
      <c r="N39" s="25"/>
      <c r="O39" s="25"/>
      <c r="P39" s="23"/>
      <c r="Q39" s="25"/>
      <c r="R39" s="25"/>
      <c r="S39" s="25"/>
      <c r="T39" s="25"/>
      <c r="U39" s="25"/>
      <c r="V39" s="23"/>
      <c r="W39" s="26"/>
      <c r="X39" s="25"/>
      <c r="Y39" s="25"/>
      <c r="Z39" s="25"/>
      <c r="AA39" s="25"/>
      <c r="AB39" s="23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8.600000000000001">
      <c r="A40" s="17"/>
      <c r="B40" s="17"/>
      <c r="C40" s="17"/>
      <c r="D40" s="21"/>
      <c r="E40" s="22"/>
      <c r="F40" s="22"/>
      <c r="G40" s="22"/>
      <c r="H40" s="23"/>
      <c r="I40" s="23"/>
      <c r="J40" s="24"/>
      <c r="K40" s="25"/>
      <c r="L40" s="25"/>
      <c r="M40" s="25"/>
      <c r="N40" s="25"/>
      <c r="O40" s="25"/>
      <c r="P40" s="23"/>
      <c r="Q40" s="25"/>
      <c r="R40" s="25"/>
      <c r="S40" s="25"/>
      <c r="T40" s="25"/>
      <c r="U40" s="25"/>
      <c r="V40" s="23"/>
      <c r="W40" s="26"/>
      <c r="X40" s="25"/>
      <c r="Y40" s="25"/>
      <c r="Z40" s="25"/>
      <c r="AA40" s="25"/>
      <c r="AB40" s="23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" ht="18.600000000000001">
      <c r="A41" s="17"/>
      <c r="B41" s="17"/>
      <c r="C41" s="17"/>
      <c r="D41" s="21"/>
      <c r="E41" s="22"/>
      <c r="F41" s="22"/>
      <c r="G41" s="22"/>
      <c r="H41" s="23"/>
      <c r="I41" s="23"/>
      <c r="J41" s="24"/>
      <c r="K41" s="25"/>
      <c r="L41" s="25"/>
      <c r="M41" s="25"/>
      <c r="N41" s="25"/>
      <c r="O41" s="25"/>
      <c r="P41" s="23"/>
      <c r="Q41" s="25"/>
      <c r="R41" s="25"/>
      <c r="S41" s="25"/>
      <c r="T41" s="25"/>
      <c r="U41" s="25"/>
      <c r="V41" s="23"/>
      <c r="W41" s="26"/>
      <c r="X41" s="25"/>
      <c r="Y41" s="25"/>
      <c r="Z41" s="25"/>
      <c r="AA41" s="25"/>
      <c r="AB41" s="23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</sheetData>
  <sortState xmlns:xlrd2="http://schemas.microsoft.com/office/spreadsheetml/2017/richdata2" ref="E3:V33">
    <sortCondition descending="1" ref="I3:I33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 score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2022-03-18T08:29:26Z</dcterms:modified>
</cp:coreProperties>
</file>