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8DDA2671-E025-4F00-84B8-7014B447100C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36" i="3" l="1"/>
  <c r="W31" i="3"/>
  <c r="W37" i="3"/>
  <c r="W38" i="3"/>
  <c r="W35" i="3"/>
  <c r="W39" i="3"/>
  <c r="W33" i="3"/>
  <c r="W30" i="3"/>
  <c r="W28" i="3"/>
  <c r="W27" i="3"/>
  <c r="W34" i="3"/>
  <c r="W29" i="3"/>
  <c r="W19" i="3"/>
  <c r="W17" i="3"/>
  <c r="W16" i="3"/>
  <c r="W21" i="3"/>
  <c r="W20" i="3"/>
  <c r="W22" i="3"/>
  <c r="U18" i="3"/>
  <c r="W15" i="3"/>
  <c r="W6" i="3"/>
  <c r="W8" i="3"/>
  <c r="W9" i="3"/>
  <c r="W7" i="3"/>
  <c r="U5" i="3"/>
  <c r="U6" i="3"/>
  <c r="U7" i="3"/>
  <c r="U8" i="3"/>
  <c r="U9" i="3"/>
  <c r="U10" i="3"/>
  <c r="U3" i="3"/>
  <c r="U4" i="3"/>
  <c r="U16" i="3"/>
  <c r="U17" i="3"/>
  <c r="U19" i="3"/>
  <c r="U20" i="3"/>
  <c r="U21" i="3"/>
  <c r="U22" i="3"/>
  <c r="U23" i="3"/>
  <c r="U15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27" i="3"/>
  <c r="W40" i="3"/>
  <c r="W32" i="3"/>
  <c r="W3" i="3"/>
  <c r="W23" i="3"/>
  <c r="W18" i="3"/>
  <c r="W10" i="3"/>
  <c r="W5" i="3"/>
  <c r="W4" i="3"/>
  <c r="AE7" i="2"/>
  <c r="Y7" i="2"/>
  <c r="S7" i="2"/>
  <c r="M7" i="2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9" i="6"/>
  <c r="V20" i="6"/>
  <c r="V21" i="6"/>
  <c r="V18" i="6"/>
  <c r="V22" i="6"/>
  <c r="V23" i="6"/>
  <c r="V24" i="6"/>
  <c r="V26" i="6"/>
  <c r="V27" i="6"/>
  <c r="V25" i="6"/>
  <c r="V28" i="6"/>
  <c r="V29" i="6"/>
  <c r="I29" i="6" s="1"/>
  <c r="V30" i="6"/>
  <c r="V31" i="6"/>
  <c r="V32" i="6"/>
  <c r="V33" i="6"/>
  <c r="P4" i="6"/>
  <c r="I4" i="6" s="1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9" i="6"/>
  <c r="P20" i="6"/>
  <c r="P21" i="6"/>
  <c r="I21" i="6" s="1"/>
  <c r="P18" i="6"/>
  <c r="P22" i="6"/>
  <c r="P23" i="6"/>
  <c r="P24" i="6"/>
  <c r="P26" i="6"/>
  <c r="P27" i="6"/>
  <c r="P25" i="6"/>
  <c r="P28" i="6"/>
  <c r="P29" i="6"/>
  <c r="P30" i="6"/>
  <c r="P31" i="6"/>
  <c r="P32" i="6"/>
  <c r="P33" i="6"/>
  <c r="I13" i="6"/>
  <c r="I14" i="6"/>
  <c r="V3" i="6"/>
  <c r="P3" i="6"/>
  <c r="M3" i="2"/>
  <c r="M6" i="2"/>
  <c r="M14" i="2"/>
  <c r="M31" i="2"/>
  <c r="S3" i="2"/>
  <c r="S6" i="2"/>
  <c r="S14" i="2"/>
  <c r="S31" i="2"/>
  <c r="Y3" i="2"/>
  <c r="Y6" i="2"/>
  <c r="Y14" i="2"/>
  <c r="Y31" i="2"/>
  <c r="AE3" i="2"/>
  <c r="AE6" i="2"/>
  <c r="AE14" i="2"/>
  <c r="AE31" i="2"/>
  <c r="AE9" i="2"/>
  <c r="AE20" i="2"/>
  <c r="AE5" i="2"/>
  <c r="AE21" i="2"/>
  <c r="AE22" i="2"/>
  <c r="AE23" i="2"/>
  <c r="AE19" i="2"/>
  <c r="AE11" i="2"/>
  <c r="AE29" i="2"/>
  <c r="AE15" i="2"/>
  <c r="AE12" i="2"/>
  <c r="AE30" i="2"/>
  <c r="AE16" i="2"/>
  <c r="AE4" i="2"/>
  <c r="AE26" i="2"/>
  <c r="AE25" i="2"/>
  <c r="AE8" i="2"/>
  <c r="AE27" i="2"/>
  <c r="AE17" i="2"/>
  <c r="AE18" i="2"/>
  <c r="AE10" i="2"/>
  <c r="AE32" i="2"/>
  <c r="AE33" i="2"/>
  <c r="AE13" i="2"/>
  <c r="AE24" i="2"/>
  <c r="Y9" i="2"/>
  <c r="Y20" i="2"/>
  <c r="Y5" i="2"/>
  <c r="Y21" i="2"/>
  <c r="Y22" i="2"/>
  <c r="Y23" i="2"/>
  <c r="Y19" i="2"/>
  <c r="Y11" i="2"/>
  <c r="Y29" i="2"/>
  <c r="Y15" i="2"/>
  <c r="Y12" i="2"/>
  <c r="Y30" i="2"/>
  <c r="Y16" i="2"/>
  <c r="Y4" i="2"/>
  <c r="Y26" i="2"/>
  <c r="Y25" i="2"/>
  <c r="Y8" i="2"/>
  <c r="Y27" i="2"/>
  <c r="Y17" i="2"/>
  <c r="Y18" i="2"/>
  <c r="Y10" i="2"/>
  <c r="Y32" i="2"/>
  <c r="Y33" i="2"/>
  <c r="Y13" i="2"/>
  <c r="Y24" i="2"/>
  <c r="S9" i="2"/>
  <c r="S20" i="2"/>
  <c r="S5" i="2"/>
  <c r="S21" i="2"/>
  <c r="S22" i="2"/>
  <c r="S23" i="2"/>
  <c r="S19" i="2"/>
  <c r="S11" i="2"/>
  <c r="S29" i="2"/>
  <c r="S15" i="2"/>
  <c r="S12" i="2"/>
  <c r="S30" i="2"/>
  <c r="S16" i="2"/>
  <c r="S4" i="2"/>
  <c r="S26" i="2"/>
  <c r="S25" i="2"/>
  <c r="S8" i="2"/>
  <c r="S27" i="2"/>
  <c r="S17" i="2"/>
  <c r="S18" i="2"/>
  <c r="S10" i="2"/>
  <c r="S32" i="2"/>
  <c r="S33" i="2"/>
  <c r="S13" i="2"/>
  <c r="S24" i="2"/>
  <c r="M9" i="2"/>
  <c r="M20" i="2"/>
  <c r="M5" i="2"/>
  <c r="M21" i="2"/>
  <c r="M22" i="2"/>
  <c r="M23" i="2"/>
  <c r="M19" i="2"/>
  <c r="M11" i="2"/>
  <c r="M29" i="2"/>
  <c r="M15" i="2"/>
  <c r="M12" i="2"/>
  <c r="M30" i="2"/>
  <c r="M16" i="2"/>
  <c r="M4" i="2"/>
  <c r="M26" i="2"/>
  <c r="M25" i="2"/>
  <c r="M8" i="2"/>
  <c r="M27" i="2"/>
  <c r="M17" i="2"/>
  <c r="M18" i="2"/>
  <c r="M10" i="2"/>
  <c r="M32" i="2"/>
  <c r="M33" i="2"/>
  <c r="M13" i="2"/>
  <c r="M24" i="2"/>
  <c r="AE28" i="2"/>
  <c r="Y28" i="2"/>
  <c r="S28" i="2"/>
  <c r="M28" i="2"/>
  <c r="I27" i="6" l="1"/>
  <c r="I22" i="6"/>
  <c r="I19" i="6"/>
  <c r="I10" i="6"/>
  <c r="I6" i="6"/>
  <c r="I28" i="6"/>
  <c r="I24" i="6"/>
  <c r="I16" i="6"/>
  <c r="I12" i="6"/>
  <c r="I8" i="6"/>
  <c r="I26" i="6"/>
  <c r="I9" i="6"/>
  <c r="I5" i="6"/>
  <c r="I32" i="6"/>
  <c r="D7" i="2"/>
  <c r="F7" i="2" s="1"/>
  <c r="D29" i="2"/>
  <c r="F29" i="2" s="1"/>
  <c r="I17" i="6"/>
  <c r="I18" i="6"/>
  <c r="I33" i="6"/>
  <c r="I30" i="6"/>
  <c r="D22" i="2"/>
  <c r="F22" i="2" s="1"/>
  <c r="D24" i="2"/>
  <c r="F24" i="2" s="1"/>
  <c r="D10" i="2"/>
  <c r="F10" i="2" s="1"/>
  <c r="D19" i="2"/>
  <c r="F19" i="2" s="1"/>
  <c r="D8" i="2"/>
  <c r="F8" i="2" s="1"/>
  <c r="I31" i="6"/>
  <c r="I25" i="6"/>
  <c r="I23" i="6"/>
  <c r="I20" i="6"/>
  <c r="I15" i="6"/>
  <c r="I11" i="6"/>
  <c r="I7" i="6"/>
  <c r="I3" i="6"/>
  <c r="D9" i="2"/>
  <c r="F9" i="2" s="1"/>
  <c r="D16" i="2"/>
  <c r="F16" i="2" s="1"/>
  <c r="D4" i="2"/>
  <c r="F4" i="2" s="1"/>
  <c r="D15" i="2"/>
  <c r="F15" i="2" s="1"/>
  <c r="D23" i="2"/>
  <c r="F23" i="2" s="1"/>
  <c r="D20" i="2"/>
  <c r="F20" i="2" s="1"/>
  <c r="D5" i="2"/>
  <c r="F5" i="2" s="1"/>
  <c r="D32" i="2"/>
  <c r="F32" i="2" s="1"/>
  <c r="D27" i="2"/>
  <c r="F27" i="2" s="1"/>
  <c r="D31" i="2"/>
  <c r="F31" i="2" s="1"/>
  <c r="D3" i="2"/>
  <c r="F3" i="2" s="1"/>
  <c r="D14" i="2"/>
  <c r="F14" i="2" s="1"/>
  <c r="D33" i="2"/>
  <c r="F33" i="2" s="1"/>
  <c r="D17" i="2"/>
  <c r="F17" i="2" s="1"/>
  <c r="D6" i="2"/>
  <c r="F6" i="2" s="1"/>
  <c r="D26" i="2"/>
  <c r="F26" i="2" s="1"/>
  <c r="D12" i="2"/>
  <c r="F12" i="2" s="1"/>
  <c r="D13" i="2"/>
  <c r="F13" i="2" s="1"/>
  <c r="D18" i="2"/>
  <c r="F18" i="2" s="1"/>
  <c r="D25" i="2"/>
  <c r="F25" i="2" s="1"/>
  <c r="D30" i="2"/>
  <c r="F30" i="2" s="1"/>
  <c r="D11" i="2"/>
  <c r="F11" i="2" s="1"/>
  <c r="D21" i="2"/>
  <c r="F21" i="2" s="1"/>
  <c r="D28" i="2"/>
  <c r="F28" i="2" s="1"/>
  <c r="Q4" i="5" l="1"/>
  <c r="O4" i="5"/>
  <c r="K4" i="5"/>
  <c r="M4" i="5"/>
</calcChain>
</file>

<file path=xl/sharedStrings.xml><?xml version="1.0" encoding="utf-8"?>
<sst xmlns="http://schemas.openxmlformats.org/spreadsheetml/2006/main" count="364" uniqueCount="83">
  <si>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</si>
  <si>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</si>
  <si>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</si>
  <si>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</si>
  <si>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</si>
  <si>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</si>
  <si>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</si>
  <si>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</si>
  <si>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</si>
  <si>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</si>
  <si>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</si>
  <si>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</si>
  <si>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</si>
  <si>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</si>
  <si>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</si>
  <si>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</si>
  <si>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</si>
  <si>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</si>
  <si>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</si>
  <si>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</si>
  <si>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</si>
  <si>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</si>
  <si>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</si>
  <si>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</si>
  <si>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</si>
  <si>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</si>
  <si>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</si>
  <si>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</si>
  <si>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</si>
  <si>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</si>
  <si>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</si>
  <si>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</si>
  <si>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</si>
  <si>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</si>
  <si>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</si>
  <si>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</si>
  <si>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</si>
  <si>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</si>
  <si>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</si>
  <si>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</si>
  <si>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</si>
  <si>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</si>
  <si>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</si>
  <si>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</si>
  <si>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</si>
  <si>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</si>
  <si>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</si>
  <si>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</si>
  <si>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</si>
  <si>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</si>
  <si>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</si>
  <si>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</si>
  <si>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</si>
  <si>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</si>
  <si>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</si>
  <si>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</si>
  <si>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</si>
  <si>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</si>
  <si>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</si>
  <si>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</si>
  <si>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</si>
  <si>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</si>
  <si>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</si>
  <si>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</si>
  <si>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</si>
  <si>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Gem. 2021-2022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</si>
  <si>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</si>
  <si>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</si>
  <si>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</si>
  <si>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</si>
  <si>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</si>
  <si>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</si>
  <si>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</si>
  <si>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 xml:space="preserve">8 slechtste series </t>
  </si>
  <si>
    <t>Conny Offerman</t>
  </si>
  <si>
    <t>Hoogste 2021/22</t>
  </si>
  <si>
    <t>Rood uit de competitie door</t>
  </si>
  <si>
    <t>meer dan 8 series van 10 gemist.</t>
  </si>
  <si>
    <t>Elisa Houweling</t>
  </si>
  <si>
    <t xml:space="preserve"> Daguitslag 28 APRIL 2022</t>
  </si>
  <si>
    <t xml:space="preserve">       Eindstand competitie 2021-2022</t>
  </si>
  <si>
    <r>
      <t>Petra Houweling</t>
    </r>
    <r>
      <rPr>
        <b/>
        <sz val="11"/>
        <color rgb="FF00CC00"/>
        <rFont val="Arial Black"/>
        <family val="2"/>
      </rPr>
      <t xml:space="preserve"> (</t>
    </r>
    <r>
      <rPr>
        <b/>
        <sz val="9"/>
        <color rgb="FF00CC00"/>
        <rFont val="Arial Black"/>
        <family val="2"/>
      </rPr>
      <t>Clubkampioen)</t>
    </r>
  </si>
  <si>
    <r>
      <t xml:space="preserve">Tim van Tiem </t>
    </r>
    <r>
      <rPr>
        <sz val="9"/>
        <color rgb="FF33CC33"/>
        <rFont val="Arial Black"/>
        <family val="2"/>
      </rPr>
      <t>(Clubkampioen)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</si>
</sst>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b/>
      <sz val="9"/>
      <color rgb="FF00CC00"/>
      <name val="Arial Black"/>
      <family val="2"/>
    </font>
    <font>
      <b/>
      <sz val="11"/>
      <color rgb="FF00CC00"/>
      <name val="Arial Black"/>
      <family val="2"/>
    </font>
    <font>
      <sz val="9"/>
      <color rgb="FF33CC33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29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5" xfId="2" applyFont="1" applyBorder="1"/>
    <xf numFmtId="0" fontId="11" fillId="0" borderId="15" xfId="0" applyFont="1" applyBorder="1"/>
    <xf numFmtId="164" fontId="11" fillId="0" borderId="20" xfId="2" applyFont="1" applyBorder="1"/>
    <xf numFmtId="164" fontId="13" fillId="0" borderId="22" xfId="2" applyFont="1" applyBorder="1"/>
    <xf numFmtId="0" fontId="13" fillId="0" borderId="0" xfId="0" applyFont="1" applyBorder="1"/>
    <xf numFmtId="0" fontId="5" fillId="0" borderId="0" xfId="0" applyFont="1" applyBorder="1"/>
    <xf numFmtId="0" fontId="65" fillId="0" borderId="28" xfId="0" applyFont="1" applyBorder="1"/>
    <xf numFmtId="0" fontId="10" fillId="0" borderId="28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164" fontId="11" fillId="0" borderId="31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7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9" xfId="2" applyFont="1" applyBorder="1"/>
    <xf numFmtId="164" fontId="10" fillId="0" borderId="9" xfId="2" applyFont="1" applyBorder="1"/>
    <xf numFmtId="164" fontId="10" fillId="0" borderId="6" xfId="2" applyFont="1" applyBorder="1"/>
    <xf numFmtId="164" fontId="5" fillId="7" borderId="0" xfId="2" applyFont="1" applyFill="1" applyBorder="1"/>
    <xf numFmtId="164" fontId="5" fillId="7" borderId="6" xfId="2" applyFont="1" applyFill="1" applyBorder="1"/>
    <xf numFmtId="164" fontId="11" fillId="7" borderId="15" xfId="2" applyFont="1" applyFill="1" applyBorder="1"/>
    <xf numFmtId="164" fontId="5" fillId="4" borderId="12" xfId="2" applyFont="1" applyFill="1" applyBorder="1"/>
    <xf numFmtId="164" fontId="5" fillId="5" borderId="35" xfId="2" applyFont="1" applyFill="1" applyBorder="1"/>
    <xf numFmtId="164" fontId="13" fillId="5" borderId="13" xfId="2" applyFont="1" applyFill="1" applyBorder="1"/>
    <xf numFmtId="164" fontId="5" fillId="4" borderId="39" xfId="2" applyFont="1" applyFill="1" applyBorder="1"/>
    <xf numFmtId="164" fontId="6" fillId="5" borderId="40" xfId="2" applyFont="1" applyFill="1" applyBorder="1"/>
    <xf numFmtId="164" fontId="2" fillId="5" borderId="29" xfId="2" applyFill="1" applyBorder="1"/>
    <xf numFmtId="164" fontId="8" fillId="5" borderId="29" xfId="2" applyFont="1" applyFill="1" applyBorder="1"/>
    <xf numFmtId="0" fontId="11" fillId="0" borderId="46" xfId="2" applyNumberFormat="1" applyFont="1" applyBorder="1"/>
    <xf numFmtId="164" fontId="11" fillId="0" borderId="47" xfId="2" applyFont="1" applyBorder="1"/>
    <xf numFmtId="164" fontId="13" fillId="0" borderId="50" xfId="2" applyFont="1" applyBorder="1"/>
    <xf numFmtId="164" fontId="13" fillId="0" borderId="52" xfId="2" applyFont="1" applyBorder="1"/>
    <xf numFmtId="0" fontId="11" fillId="0" borderId="54" xfId="2" applyNumberFormat="1" applyFont="1" applyBorder="1"/>
    <xf numFmtId="0" fontId="11" fillId="0" borderId="54" xfId="0" applyFont="1" applyBorder="1"/>
    <xf numFmtId="0" fontId="11" fillId="0" borderId="56" xfId="2" applyNumberFormat="1" applyFont="1" applyBorder="1"/>
    <xf numFmtId="0" fontId="11" fillId="0" borderId="58" xfId="2" applyNumberFormat="1" applyFont="1" applyBorder="1"/>
    <xf numFmtId="164" fontId="11" fillId="0" borderId="59" xfId="2" applyFont="1" applyBorder="1"/>
    <xf numFmtId="164" fontId="11" fillId="0" borderId="52" xfId="2" applyFont="1" applyBorder="1"/>
    <xf numFmtId="0" fontId="11" fillId="0" borderId="60" xfId="2" applyNumberFormat="1" applyFont="1" applyBorder="1"/>
    <xf numFmtId="0" fontId="11" fillId="7" borderId="54" xfId="2" applyNumberFormat="1" applyFont="1" applyFill="1" applyBorder="1"/>
    <xf numFmtId="164" fontId="13" fillId="7" borderId="68" xfId="2" applyFont="1" applyFill="1" applyBorder="1"/>
    <xf numFmtId="0" fontId="13" fillId="7" borderId="68" xfId="0" applyFont="1" applyFill="1" applyBorder="1"/>
    <xf numFmtId="164" fontId="13" fillId="0" borderId="26" xfId="2" applyFont="1" applyBorder="1"/>
    <xf numFmtId="0" fontId="13" fillId="0" borderId="68" xfId="0" applyFont="1" applyBorder="1"/>
    <xf numFmtId="0" fontId="13" fillId="0" borderId="26" xfId="0" applyFont="1" applyBorder="1"/>
    <xf numFmtId="0" fontId="0" fillId="0" borderId="26" xfId="0" applyBorder="1"/>
    <xf numFmtId="164" fontId="13" fillId="7" borderId="26" xfId="2" applyFont="1" applyFill="1" applyBorder="1"/>
    <xf numFmtId="0" fontId="0" fillId="0" borderId="68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74" xfId="2" applyFont="1" applyFill="1" applyBorder="1"/>
    <xf numFmtId="164" fontId="29" fillId="6" borderId="21" xfId="2" applyFont="1" applyFill="1" applyBorder="1"/>
    <xf numFmtId="164" fontId="29" fillId="6" borderId="75" xfId="2" applyFont="1" applyFill="1" applyBorder="1"/>
    <xf numFmtId="0" fontId="11" fillId="0" borderId="76" xfId="2" applyNumberFormat="1" applyFont="1" applyBorder="1"/>
    <xf numFmtId="0" fontId="11" fillId="0" borderId="78" xfId="2" applyNumberFormat="1" applyFont="1" applyBorder="1"/>
    <xf numFmtId="0" fontId="0" fillId="7" borderId="0" xfId="0" applyFill="1" applyBorder="1"/>
    <xf numFmtId="0" fontId="11" fillId="0" borderId="64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6" xfId="2" applyFont="1" applyBorder="1"/>
    <xf numFmtId="164" fontId="15" fillId="0" borderId="78" xfId="2" applyFont="1" applyBorder="1"/>
    <xf numFmtId="0" fontId="5" fillId="0" borderId="0" xfId="2" applyNumberFormat="1" applyFont="1" applyBorder="1"/>
    <xf numFmtId="164" fontId="5" fillId="4" borderId="81" xfId="2" applyFont="1" applyFill="1" applyBorder="1"/>
    <xf numFmtId="164" fontId="5" fillId="5" borderId="82" xfId="2" applyFont="1" applyFill="1" applyBorder="1"/>
    <xf numFmtId="164" fontId="7" fillId="4" borderId="39" xfId="2" applyFont="1" applyFill="1" applyBorder="1"/>
    <xf numFmtId="0" fontId="11" fillId="7" borderId="78" xfId="2" applyNumberFormat="1" applyFont="1" applyFill="1" applyBorder="1"/>
    <xf numFmtId="0" fontId="11" fillId="7" borderId="64" xfId="2" applyNumberFormat="1" applyFont="1" applyFill="1" applyBorder="1"/>
    <xf numFmtId="164" fontId="42" fillId="14" borderId="0" xfId="2" applyFont="1" applyFill="1" applyBorder="1"/>
    <xf numFmtId="164" fontId="43" fillId="0" borderId="52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5" xfId="0" applyFont="1" applyBorder="1" applyAlignment="1">
      <alignment horizontal="center"/>
    </xf>
    <xf numFmtId="164" fontId="42" fillId="0" borderId="15" xfId="2" applyFont="1" applyBorder="1" applyAlignment="1">
      <alignment horizontal="center"/>
    </xf>
    <xf numFmtId="0" fontId="45" fillId="0" borderId="15" xfId="0" applyFont="1" applyBorder="1" applyAlignment="1">
      <alignment horizontal="center"/>
    </xf>
    <xf numFmtId="0" fontId="43" fillId="0" borderId="15" xfId="0" applyFont="1" applyBorder="1" applyAlignment="1">
      <alignment horizontal="center"/>
    </xf>
    <xf numFmtId="164" fontId="43" fillId="0" borderId="15" xfId="2" applyFont="1" applyBorder="1" applyAlignment="1">
      <alignment horizontal="center"/>
    </xf>
    <xf numFmtId="0" fontId="42" fillId="0" borderId="15" xfId="2" applyNumberFormat="1" applyFont="1" applyBorder="1" applyAlignment="1">
      <alignment horizontal="center"/>
    </xf>
    <xf numFmtId="0" fontId="42" fillId="7" borderId="15" xfId="0" applyFont="1" applyFill="1" applyBorder="1" applyAlignment="1">
      <alignment horizontal="center"/>
    </xf>
    <xf numFmtId="0" fontId="42" fillId="0" borderId="20" xfId="2" applyNumberFormat="1" applyFont="1" applyBorder="1" applyAlignment="1">
      <alignment horizontal="center"/>
    </xf>
    <xf numFmtId="164" fontId="42" fillId="0" borderId="20" xfId="2" applyFont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43" fillId="0" borderId="20" xfId="0" applyFont="1" applyBorder="1" applyAlignment="1">
      <alignment horizontal="center"/>
    </xf>
    <xf numFmtId="164" fontId="43" fillId="0" borderId="20" xfId="2" applyFont="1" applyBorder="1" applyAlignment="1">
      <alignment horizontal="center"/>
    </xf>
    <xf numFmtId="0" fontId="59" fillId="0" borderId="78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78" xfId="0" applyFont="1" applyFill="1" applyBorder="1"/>
    <xf numFmtId="0" fontId="72" fillId="10" borderId="0" xfId="0" applyFont="1" applyFill="1" applyBorder="1"/>
    <xf numFmtId="0" fontId="72" fillId="10" borderId="72" xfId="0" applyFont="1" applyFill="1" applyBorder="1"/>
    <xf numFmtId="0" fontId="0" fillId="10" borderId="78" xfId="0" applyFill="1" applyBorder="1"/>
    <xf numFmtId="0" fontId="0" fillId="10" borderId="0" xfId="0" applyFill="1" applyBorder="1"/>
    <xf numFmtId="0" fontId="10" fillId="0" borderId="87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76" xfId="2" applyNumberFormat="1" applyFont="1" applyFill="1" applyBorder="1"/>
    <xf numFmtId="164" fontId="5" fillId="7" borderId="52" xfId="2" applyFont="1" applyFill="1" applyBorder="1"/>
    <xf numFmtId="0" fontId="11" fillId="7" borderId="77" xfId="2" applyNumberFormat="1" applyFont="1" applyFill="1" applyBorder="1" applyAlignment="1">
      <alignment horizontal="center"/>
    </xf>
    <xf numFmtId="0" fontId="5" fillId="7" borderId="78" xfId="2" applyNumberFormat="1" applyFont="1" applyFill="1" applyBorder="1"/>
    <xf numFmtId="0" fontId="11" fillId="7" borderId="72" xfId="2" applyNumberFormat="1" applyFont="1" applyFill="1" applyBorder="1" applyAlignment="1">
      <alignment horizontal="center"/>
    </xf>
    <xf numFmtId="0" fontId="5" fillId="7" borderId="78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65" xfId="2" applyNumberFormat="1" applyFont="1" applyFill="1" applyBorder="1" applyAlignment="1">
      <alignment horizontal="center"/>
    </xf>
    <xf numFmtId="164" fontId="15" fillId="7" borderId="50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5" xfId="0" applyFont="1" applyFill="1" applyBorder="1" applyAlignment="1">
      <alignment horizontal="center"/>
    </xf>
    <xf numFmtId="0" fontId="88" fillId="7" borderId="15" xfId="0" applyFont="1" applyFill="1" applyBorder="1" applyAlignment="1">
      <alignment horizontal="center"/>
    </xf>
    <xf numFmtId="0" fontId="42" fillId="7" borderId="15" xfId="2" applyNumberFormat="1" applyFont="1" applyFill="1" applyBorder="1" applyAlignment="1">
      <alignment horizontal="center"/>
    </xf>
    <xf numFmtId="164" fontId="42" fillId="7" borderId="15" xfId="2" applyFont="1" applyFill="1" applyBorder="1" applyAlignment="1">
      <alignment horizontal="center"/>
    </xf>
    <xf numFmtId="0" fontId="43" fillId="7" borderId="15" xfId="0" applyFont="1" applyFill="1" applyBorder="1" applyAlignment="1">
      <alignment horizontal="center"/>
    </xf>
    <xf numFmtId="164" fontId="43" fillId="7" borderId="15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93" xfId="2" applyNumberFormat="1" applyFont="1" applyFill="1" applyBorder="1"/>
    <xf numFmtId="164" fontId="5" fillId="7" borderId="23" xfId="2" applyFont="1" applyFill="1" applyBorder="1"/>
    <xf numFmtId="164" fontId="11" fillId="7" borderId="23" xfId="2" applyFont="1" applyFill="1" applyBorder="1"/>
    <xf numFmtId="0" fontId="11" fillId="18" borderId="54" xfId="2" applyNumberFormat="1" applyFont="1" applyFill="1" applyBorder="1"/>
    <xf numFmtId="164" fontId="82" fillId="7" borderId="15" xfId="2" applyFont="1" applyFill="1" applyBorder="1"/>
    <xf numFmtId="164" fontId="11" fillId="7" borderId="71" xfId="2" applyFont="1" applyFill="1" applyBorder="1"/>
    <xf numFmtId="0" fontId="89" fillId="13" borderId="76" xfId="0" applyFont="1" applyFill="1" applyBorder="1"/>
    <xf numFmtId="0" fontId="89" fillId="13" borderId="52" xfId="0" applyFont="1" applyFill="1" applyBorder="1"/>
    <xf numFmtId="0" fontId="90" fillId="13" borderId="77" xfId="0" applyFont="1" applyFill="1" applyBorder="1"/>
    <xf numFmtId="0" fontId="89" fillId="13" borderId="64" xfId="0" applyFont="1" applyFill="1" applyBorder="1"/>
    <xf numFmtId="0" fontId="89" fillId="13" borderId="6" xfId="0" applyFont="1" applyFill="1" applyBorder="1"/>
    <xf numFmtId="0" fontId="90" fillId="13" borderId="65" xfId="0" applyFont="1" applyFill="1" applyBorder="1"/>
    <xf numFmtId="0" fontId="42" fillId="0" borderId="70" xfId="0" applyFont="1" applyBorder="1" applyAlignment="1">
      <alignment horizontal="center"/>
    </xf>
    <xf numFmtId="164" fontId="42" fillId="0" borderId="70" xfId="2" applyFont="1" applyBorder="1" applyAlignment="1">
      <alignment horizontal="center"/>
    </xf>
    <xf numFmtId="0" fontId="42" fillId="0" borderId="70" xfId="2" applyNumberFormat="1" applyFont="1" applyBorder="1" applyAlignment="1">
      <alignment horizontal="center"/>
    </xf>
    <xf numFmtId="0" fontId="42" fillId="0" borderId="47" xfId="2" applyNumberFormat="1" applyFont="1" applyBorder="1" applyAlignment="1">
      <alignment horizontal="center"/>
    </xf>
    <xf numFmtId="164" fontId="42" fillId="0" borderId="47" xfId="2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43" fillId="0" borderId="47" xfId="0" applyFont="1" applyBorder="1" applyAlignment="1">
      <alignment horizontal="center"/>
    </xf>
    <xf numFmtId="164" fontId="43" fillId="0" borderId="47" xfId="2" applyFont="1" applyBorder="1" applyAlignment="1">
      <alignment horizontal="center"/>
    </xf>
    <xf numFmtId="0" fontId="43" fillId="0" borderId="70" xfId="0" applyFont="1" applyBorder="1" applyAlignment="1">
      <alignment horizontal="center"/>
    </xf>
    <xf numFmtId="164" fontId="43" fillId="0" borderId="70" xfId="2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2" xfId="2" applyNumberFormat="1" applyFont="1" applyFill="1" applyBorder="1" applyAlignment="1">
      <alignment horizontal="center"/>
    </xf>
    <xf numFmtId="0" fontId="83" fillId="7" borderId="52" xfId="2" applyNumberFormat="1" applyFont="1" applyFill="1" applyBorder="1" applyAlignment="1">
      <alignment horizontal="center"/>
    </xf>
    <xf numFmtId="0" fontId="11" fillId="7" borderId="52" xfId="2" applyNumberFormat="1" applyFont="1" applyFill="1" applyBorder="1" applyAlignment="1">
      <alignment horizontal="center"/>
    </xf>
    <xf numFmtId="164" fontId="16" fillId="7" borderId="52" xfId="2" applyFont="1" applyFill="1" applyBorder="1" applyAlignment="1">
      <alignment horizontal="center"/>
    </xf>
    <xf numFmtId="0" fontId="13" fillId="7" borderId="52" xfId="2" applyNumberFormat="1" applyFont="1" applyFill="1" applyBorder="1" applyAlignment="1">
      <alignment horizontal="center"/>
    </xf>
    <xf numFmtId="164" fontId="13" fillId="7" borderId="70" xfId="2" applyFont="1" applyFill="1" applyBorder="1"/>
    <xf numFmtId="0" fontId="11" fillId="7" borderId="97" xfId="2" applyNumberFormat="1" applyFont="1" applyFill="1" applyBorder="1"/>
    <xf numFmtId="164" fontId="11" fillId="7" borderId="30" xfId="2" applyFont="1" applyFill="1" applyBorder="1"/>
    <xf numFmtId="0" fontId="11" fillId="7" borderId="46" xfId="2" applyNumberFormat="1" applyFont="1" applyFill="1" applyBorder="1" applyAlignment="1">
      <alignment horizontal="left"/>
    </xf>
    <xf numFmtId="0" fontId="11" fillId="7" borderId="54" xfId="2" applyNumberFormat="1" applyFont="1" applyFill="1" applyBorder="1" applyAlignment="1">
      <alignment horizontal="left"/>
    </xf>
    <xf numFmtId="0" fontId="11" fillId="7" borderId="54" xfId="0" applyFont="1" applyFill="1" applyBorder="1" applyAlignment="1">
      <alignment horizontal="left"/>
    </xf>
    <xf numFmtId="0" fontId="11" fillId="7" borderId="54" xfId="0" applyFont="1" applyFill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68" xfId="2" applyFont="1" applyFill="1" applyBorder="1" applyAlignment="1"/>
    <xf numFmtId="164" fontId="21" fillId="7" borderId="68" xfId="2" applyFont="1" applyFill="1" applyBorder="1"/>
    <xf numFmtId="164" fontId="5" fillId="4" borderId="76" xfId="2" applyFont="1" applyFill="1" applyBorder="1"/>
    <xf numFmtId="164" fontId="5" fillId="5" borderId="58" xfId="2" applyFont="1" applyFill="1" applyBorder="1"/>
    <xf numFmtId="0" fontId="11" fillId="7" borderId="93" xfId="2" applyNumberFormat="1" applyFont="1" applyFill="1" applyBorder="1"/>
    <xf numFmtId="164" fontId="11" fillId="7" borderId="26" xfId="2" applyFont="1" applyFill="1" applyBorder="1"/>
    <xf numFmtId="0" fontId="11" fillId="7" borderId="56" xfId="2" applyNumberFormat="1" applyFont="1" applyFill="1" applyBorder="1"/>
    <xf numFmtId="164" fontId="11" fillId="7" borderId="20" xfId="2" applyFont="1" applyFill="1" applyBorder="1"/>
    <xf numFmtId="164" fontId="42" fillId="0" borderId="94" xfId="2" applyFont="1" applyBorder="1" applyAlignment="1">
      <alignment horizontal="center"/>
    </xf>
    <xf numFmtId="0" fontId="42" fillId="0" borderId="94" xfId="0" applyFont="1" applyBorder="1" applyAlignment="1">
      <alignment horizontal="center"/>
    </xf>
    <xf numFmtId="0" fontId="43" fillId="0" borderId="94" xfId="0" applyFont="1" applyBorder="1" applyAlignment="1">
      <alignment horizontal="center"/>
    </xf>
    <xf numFmtId="164" fontId="43" fillId="0" borderId="94" xfId="2" applyFont="1" applyBorder="1" applyAlignment="1">
      <alignment horizontal="center"/>
    </xf>
    <xf numFmtId="165" fontId="14" fillId="0" borderId="110" xfId="2" applyNumberFormat="1" applyFont="1" applyBorder="1" applyAlignment="1">
      <alignment horizontal="center"/>
    </xf>
    <xf numFmtId="165" fontId="14" fillId="0" borderId="111" xfId="2" applyNumberFormat="1" applyFont="1" applyBorder="1" applyAlignment="1">
      <alignment horizontal="center"/>
    </xf>
    <xf numFmtId="165" fontId="14" fillId="0" borderId="112" xfId="2" applyNumberFormat="1" applyFont="1" applyBorder="1" applyAlignment="1">
      <alignment horizontal="center"/>
    </xf>
    <xf numFmtId="164" fontId="43" fillId="0" borderId="113" xfId="2" applyFont="1" applyBorder="1" applyAlignment="1">
      <alignment horizontal="center"/>
    </xf>
    <xf numFmtId="164" fontId="43" fillId="0" borderId="34" xfId="2" applyFont="1" applyBorder="1" applyAlignment="1">
      <alignment horizontal="center"/>
    </xf>
    <xf numFmtId="164" fontId="43" fillId="0" borderId="73" xfId="2" applyFont="1" applyBorder="1" applyAlignment="1">
      <alignment horizontal="center"/>
    </xf>
    <xf numFmtId="164" fontId="43" fillId="7" borderId="34" xfId="2" applyFont="1" applyFill="1" applyBorder="1" applyAlignment="1">
      <alignment horizontal="center"/>
    </xf>
    <xf numFmtId="164" fontId="43" fillId="0" borderId="96" xfId="2" applyFont="1" applyBorder="1" applyAlignment="1">
      <alignment horizontal="center"/>
    </xf>
    <xf numFmtId="164" fontId="43" fillId="0" borderId="67" xfId="2" applyFont="1" applyBorder="1" applyAlignment="1">
      <alignment horizontal="center"/>
    </xf>
    <xf numFmtId="0" fontId="42" fillId="0" borderId="23" xfId="2" applyNumberFormat="1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78" xfId="2" applyFont="1" applyFill="1" applyBorder="1"/>
    <xf numFmtId="0" fontId="5" fillId="7" borderId="0" xfId="2" applyNumberFormat="1" applyFont="1" applyFill="1" applyBorder="1"/>
    <xf numFmtId="0" fontId="11" fillId="7" borderId="52" xfId="2" applyNumberFormat="1" applyFont="1" applyFill="1" applyBorder="1" applyAlignment="1"/>
    <xf numFmtId="2" fontId="16" fillId="7" borderId="52" xfId="1" applyNumberFormat="1" applyFont="1" applyFill="1" applyBorder="1" applyAlignment="1"/>
    <xf numFmtId="0" fontId="81" fillId="7" borderId="52" xfId="2" applyNumberFormat="1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1" fillId="7" borderId="0" xfId="0" applyFont="1" applyFill="1" applyBorder="1" applyAlignment="1"/>
    <xf numFmtId="0" fontId="81" fillId="7" borderId="72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6" xfId="2" applyNumberFormat="1" applyFont="1" applyFill="1" applyBorder="1" applyAlignment="1"/>
    <xf numFmtId="164" fontId="11" fillId="7" borderId="6" xfId="2" applyFont="1" applyFill="1" applyBorder="1" applyAlignment="1"/>
    <xf numFmtId="2" fontId="16" fillId="7" borderId="6" xfId="1" applyNumberFormat="1" applyFont="1" applyFill="1" applyBorder="1" applyAlignment="1"/>
    <xf numFmtId="164" fontId="16" fillId="7" borderId="6" xfId="2" applyFont="1" applyFill="1" applyBorder="1" applyAlignment="1"/>
    <xf numFmtId="0" fontId="13" fillId="7" borderId="6" xfId="2" applyNumberFormat="1" applyFont="1" applyFill="1" applyBorder="1" applyAlignment="1"/>
    <xf numFmtId="0" fontId="81" fillId="7" borderId="6" xfId="2" applyNumberFormat="1" applyFont="1" applyFill="1" applyBorder="1" applyAlignment="1"/>
    <xf numFmtId="0" fontId="81" fillId="7" borderId="65" xfId="0" applyFont="1" applyFill="1" applyBorder="1" applyAlignment="1"/>
    <xf numFmtId="164" fontId="42" fillId="0" borderId="31" xfId="2" applyFont="1" applyBorder="1" applyAlignment="1">
      <alignment horizontal="center"/>
    </xf>
    <xf numFmtId="164" fontId="42" fillId="7" borderId="31" xfId="2" applyFont="1" applyFill="1" applyBorder="1" applyAlignment="1">
      <alignment horizontal="center"/>
    </xf>
    <xf numFmtId="0" fontId="42" fillId="7" borderId="31" xfId="0" applyFont="1" applyFill="1" applyBorder="1" applyAlignment="1">
      <alignment horizontal="center"/>
    </xf>
    <xf numFmtId="0" fontId="43" fillId="7" borderId="31" xfId="0" applyFont="1" applyFill="1" applyBorder="1" applyAlignment="1">
      <alignment horizontal="center"/>
    </xf>
    <xf numFmtId="164" fontId="43" fillId="7" borderId="31" xfId="2" applyFont="1" applyFill="1" applyBorder="1" applyAlignment="1">
      <alignment horizontal="center"/>
    </xf>
    <xf numFmtId="164" fontId="43" fillId="7" borderId="115" xfId="2" applyFont="1" applyFill="1" applyBorder="1" applyAlignment="1">
      <alignment horizontal="center"/>
    </xf>
    <xf numFmtId="164" fontId="43" fillId="0" borderId="71" xfId="2" applyFont="1" applyBorder="1" applyAlignment="1">
      <alignment horizontal="center"/>
    </xf>
    <xf numFmtId="164" fontId="85" fillId="21" borderId="52" xfId="2" applyFont="1" applyFill="1" applyBorder="1" applyAlignment="1">
      <alignment horizontal="center" vertical="center"/>
    </xf>
    <xf numFmtId="164" fontId="85" fillId="20" borderId="52" xfId="2" applyFont="1" applyFill="1" applyBorder="1"/>
    <xf numFmtId="164" fontId="85" fillId="20" borderId="76" xfId="2" applyFont="1" applyFill="1" applyBorder="1"/>
    <xf numFmtId="164" fontId="85" fillId="21" borderId="52" xfId="2" applyFont="1" applyFill="1" applyBorder="1" applyAlignment="1">
      <alignment vertical="center"/>
    </xf>
    <xf numFmtId="164" fontId="85" fillId="22" borderId="52" xfId="2" applyFont="1" applyFill="1" applyBorder="1"/>
    <xf numFmtId="164" fontId="85" fillId="22" borderId="77" xfId="2" applyFont="1" applyFill="1" applyBorder="1"/>
    <xf numFmtId="164" fontId="5" fillId="7" borderId="64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5" xfId="2" applyNumberFormat="1" applyFont="1" applyBorder="1" applyAlignment="1">
      <alignment horizontal="center"/>
    </xf>
    <xf numFmtId="0" fontId="11" fillId="7" borderId="109" xfId="2" applyNumberFormat="1" applyFont="1" applyFill="1" applyBorder="1"/>
    <xf numFmtId="164" fontId="11" fillId="7" borderId="103" xfId="2" applyFont="1" applyFill="1" applyBorder="1"/>
    <xf numFmtId="164" fontId="21" fillId="7" borderId="71" xfId="2" applyFont="1" applyFill="1" applyBorder="1"/>
    <xf numFmtId="164" fontId="13" fillId="7" borderId="71" xfId="2" applyFont="1" applyFill="1" applyBorder="1"/>
    <xf numFmtId="0" fontId="92" fillId="7" borderId="15" xfId="0" applyFont="1" applyFill="1" applyBorder="1" applyAlignment="1">
      <alignment horizontal="center"/>
    </xf>
    <xf numFmtId="168" fontId="92" fillId="0" borderId="15" xfId="2" applyNumberFormat="1" applyFont="1" applyBorder="1" applyAlignment="1">
      <alignment horizontal="center"/>
    </xf>
    <xf numFmtId="0" fontId="10" fillId="7" borderId="54" xfId="2" applyNumberFormat="1" applyFont="1" applyFill="1" applyBorder="1" applyAlignment="1">
      <alignment horizontal="left"/>
    </xf>
    <xf numFmtId="0" fontId="10" fillId="7" borderId="15" xfId="2" applyNumberFormat="1" applyFont="1" applyFill="1" applyBorder="1" applyAlignment="1">
      <alignment horizontal="left"/>
    </xf>
    <xf numFmtId="0" fontId="15" fillId="7" borderId="67" xfId="2" applyNumberFormat="1" applyFont="1" applyFill="1" applyBorder="1"/>
    <xf numFmtId="0" fontId="10" fillId="7" borderId="19" xfId="1" applyNumberFormat="1" applyFont="1" applyFill="1" applyBorder="1" applyAlignment="1"/>
    <xf numFmtId="0" fontId="15" fillId="7" borderId="73" xfId="2" applyNumberFormat="1" applyFont="1" applyFill="1" applyBorder="1"/>
    <xf numFmtId="0" fontId="10" fillId="7" borderId="6" xfId="1" applyNumberFormat="1" applyFont="1" applyFill="1" applyBorder="1" applyAlignment="1"/>
    <xf numFmtId="0" fontId="5" fillId="7" borderId="52" xfId="2" applyNumberFormat="1" applyFont="1" applyFill="1" applyBorder="1"/>
    <xf numFmtId="0" fontId="0" fillId="13" borderId="0" xfId="0" applyFill="1" applyBorder="1"/>
    <xf numFmtId="164" fontId="11" fillId="7" borderId="52" xfId="2" applyFont="1" applyFill="1" applyBorder="1" applyAlignment="1"/>
    <xf numFmtId="164" fontId="16" fillId="7" borderId="52" xfId="2" applyFont="1" applyFill="1" applyBorder="1" applyAlignment="1"/>
    <xf numFmtId="164" fontId="16" fillId="7" borderId="0" xfId="2" applyFont="1" applyFill="1" applyBorder="1"/>
    <xf numFmtId="0" fontId="13" fillId="7" borderId="52" xfId="2" applyNumberFormat="1" applyFont="1" applyFill="1" applyBorder="1" applyAlignment="1"/>
    <xf numFmtId="0" fontId="13" fillId="7" borderId="0" xfId="2" applyNumberFormat="1" applyFont="1" applyFill="1" applyBorder="1"/>
    <xf numFmtId="0" fontId="13" fillId="7" borderId="0" xfId="0" applyFont="1" applyFill="1" applyBorder="1"/>
    <xf numFmtId="0" fontId="94" fillId="7" borderId="0" xfId="2" applyNumberFormat="1" applyFont="1" applyFill="1" applyBorder="1"/>
    <xf numFmtId="0" fontId="79" fillId="7" borderId="52" xfId="0" applyFont="1" applyFill="1" applyBorder="1" applyAlignment="1"/>
    <xf numFmtId="0" fontId="79" fillId="7" borderId="0" xfId="0" applyFont="1" applyFill="1" applyBorder="1"/>
    <xf numFmtId="0" fontId="81" fillId="7" borderId="77" xfId="0" applyFont="1" applyFill="1" applyBorder="1" applyAlignment="1"/>
    <xf numFmtId="0" fontId="93" fillId="7" borderId="72" xfId="0" applyFont="1" applyFill="1" applyBorder="1"/>
    <xf numFmtId="168" fontId="43" fillId="0" borderId="34" xfId="2" applyNumberFormat="1" applyFont="1" applyBorder="1" applyAlignment="1">
      <alignment horizontal="center"/>
    </xf>
    <xf numFmtId="0" fontId="42" fillId="7" borderId="47" xfId="0" applyFont="1" applyFill="1" applyBorder="1" applyAlignment="1">
      <alignment horizontal="center"/>
    </xf>
    <xf numFmtId="164" fontId="42" fillId="7" borderId="47" xfId="2" applyFont="1" applyFill="1" applyBorder="1" applyAlignment="1">
      <alignment horizontal="center"/>
    </xf>
    <xf numFmtId="0" fontId="43" fillId="7" borderId="47" xfId="0" applyFont="1" applyFill="1" applyBorder="1" applyAlignment="1">
      <alignment horizontal="center"/>
    </xf>
    <xf numFmtId="164" fontId="43" fillId="7" borderId="47" xfId="2" applyFont="1" applyFill="1" applyBorder="1" applyAlignment="1">
      <alignment horizontal="center"/>
    </xf>
    <xf numFmtId="164" fontId="43" fillId="7" borderId="113" xfId="2" applyFont="1" applyFill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11" fillId="0" borderId="52" xfId="2" applyNumberFormat="1" applyFont="1" applyBorder="1"/>
    <xf numFmtId="0" fontId="11" fillId="0" borderId="0" xfId="2" applyNumberFormat="1" applyFont="1" applyBorder="1"/>
    <xf numFmtId="0" fontId="11" fillId="0" borderId="6" xfId="2" applyNumberFormat="1" applyFont="1" applyBorder="1"/>
    <xf numFmtId="0" fontId="11" fillId="7" borderId="0" xfId="2" applyNumberFormat="1" applyFont="1" applyFill="1" applyBorder="1"/>
    <xf numFmtId="0" fontId="42" fillId="0" borderId="117" xfId="0" applyFont="1" applyBorder="1" applyAlignment="1">
      <alignment horizontal="center"/>
    </xf>
    <xf numFmtId="0" fontId="42" fillId="7" borderId="23" xfId="0" applyFont="1" applyFill="1" applyBorder="1" applyAlignment="1">
      <alignment horizontal="center"/>
    </xf>
    <xf numFmtId="0" fontId="42" fillId="7" borderId="23" xfId="2" applyNumberFormat="1" applyFont="1" applyFill="1" applyBorder="1" applyAlignment="1">
      <alignment horizontal="center"/>
    </xf>
    <xf numFmtId="0" fontId="42" fillId="0" borderId="24" xfId="2" applyNumberFormat="1" applyFont="1" applyBorder="1" applyAlignment="1">
      <alignment horizontal="center"/>
    </xf>
    <xf numFmtId="0" fontId="42" fillId="0" borderId="103" xfId="2" applyNumberFormat="1" applyFont="1" applyBorder="1" applyAlignment="1">
      <alignment horizontal="center"/>
    </xf>
    <xf numFmtId="0" fontId="42" fillId="0" borderId="30" xfId="2" applyNumberFormat="1" applyFont="1" applyBorder="1" applyAlignment="1">
      <alignment horizontal="center"/>
    </xf>
    <xf numFmtId="0" fontId="11" fillId="0" borderId="114" xfId="2" applyNumberFormat="1" applyFont="1" applyBorder="1"/>
    <xf numFmtId="0" fontId="11" fillId="0" borderId="26" xfId="2" applyNumberFormat="1" applyFont="1" applyBorder="1"/>
    <xf numFmtId="0" fontId="11" fillId="7" borderId="26" xfId="2" applyNumberFormat="1" applyFont="1" applyFill="1" applyBorder="1"/>
    <xf numFmtId="0" fontId="11" fillId="0" borderId="71" xfId="2" applyNumberFormat="1" applyFont="1" applyBorder="1"/>
    <xf numFmtId="164" fontId="42" fillId="2" borderId="72" xfId="2" applyFont="1" applyFill="1" applyBorder="1" applyAlignment="1">
      <alignment horizontal="center"/>
    </xf>
    <xf numFmtId="164" fontId="5" fillId="3" borderId="118" xfId="2" applyFont="1" applyFill="1" applyBorder="1"/>
    <xf numFmtId="164" fontId="32" fillId="13" borderId="0" xfId="2" applyFont="1" applyFill="1" applyBorder="1"/>
    <xf numFmtId="165" fontId="37" fillId="3" borderId="75" xfId="2" applyNumberFormat="1" applyFont="1" applyFill="1" applyBorder="1" applyAlignment="1"/>
    <xf numFmtId="164" fontId="5" fillId="3" borderId="120" xfId="2" applyFont="1" applyFill="1" applyBorder="1"/>
    <xf numFmtId="167" fontId="2" fillId="0" borderId="13" xfId="2" applyNumberFormat="1" applyBorder="1"/>
    <xf numFmtId="165" fontId="40" fillId="0" borderId="14" xfId="2" applyNumberFormat="1" applyFont="1" applyBorder="1"/>
    <xf numFmtId="166" fontId="95" fillId="0" borderId="13" xfId="2" applyNumberFormat="1" applyFont="1" applyBorder="1"/>
    <xf numFmtId="15" fontId="96" fillId="0" borderId="13" xfId="0" applyNumberFormat="1" applyFont="1" applyBorder="1"/>
    <xf numFmtId="15" fontId="95" fillId="0" borderId="13" xfId="0" applyNumberFormat="1" applyFont="1" applyBorder="1"/>
    <xf numFmtId="15" fontId="97" fillId="0" borderId="119" xfId="0" applyNumberFormat="1" applyFont="1" applyBorder="1"/>
    <xf numFmtId="15" fontId="97" fillId="0" borderId="121" xfId="0" applyNumberFormat="1" applyFont="1" applyBorder="1"/>
    <xf numFmtId="164" fontId="36" fillId="3" borderId="52" xfId="2" applyFont="1" applyFill="1" applyBorder="1" applyAlignment="1"/>
    <xf numFmtId="164" fontId="42" fillId="2" borderId="0" xfId="2" applyFont="1" applyFill="1" applyBorder="1" applyAlignment="1">
      <alignment horizontal="center"/>
    </xf>
    <xf numFmtId="0" fontId="11" fillId="13" borderId="0" xfId="2" applyNumberFormat="1" applyFont="1" applyFill="1" applyBorder="1" applyAlignment="1"/>
    <xf numFmtId="164" fontId="11" fillId="13" borderId="0" xfId="2" applyFont="1" applyFill="1" applyBorder="1" applyAlignment="1"/>
    <xf numFmtId="2" fontId="16" fillId="13" borderId="0" xfId="1" applyNumberFormat="1" applyFont="1" applyFill="1" applyBorder="1" applyAlignment="1"/>
    <xf numFmtId="164" fontId="16" fillId="13" borderId="0" xfId="2" applyFont="1" applyFill="1" applyBorder="1" applyAlignment="1"/>
    <xf numFmtId="0" fontId="13" fillId="13" borderId="0" xfId="2" applyNumberFormat="1" applyFont="1" applyFill="1" applyBorder="1" applyAlignment="1"/>
    <xf numFmtId="0" fontId="81" fillId="13" borderId="0" xfId="2" applyNumberFormat="1" applyFont="1" applyFill="1" applyBorder="1" applyAlignment="1"/>
    <xf numFmtId="0" fontId="13" fillId="13" borderId="0" xfId="0" applyFont="1" applyFill="1" applyBorder="1" applyAlignment="1"/>
    <xf numFmtId="0" fontId="79" fillId="13" borderId="0" xfId="0" applyFont="1" applyFill="1" applyBorder="1" applyAlignment="1"/>
    <xf numFmtId="0" fontId="81" fillId="13" borderId="0" xfId="0" applyFont="1" applyFill="1" applyBorder="1" applyAlignment="1"/>
    <xf numFmtId="164" fontId="15" fillId="7" borderId="64" xfId="2" applyFont="1" applyFill="1" applyBorder="1"/>
    <xf numFmtId="0" fontId="5" fillId="0" borderId="6" xfId="2" applyNumberFormat="1" applyFont="1" applyBorder="1"/>
    <xf numFmtId="0" fontId="91" fillId="7" borderId="6" xfId="0" applyFont="1" applyFill="1" applyBorder="1" applyAlignment="1"/>
    <xf numFmtId="0" fontId="15" fillId="7" borderId="24" xfId="2" applyNumberFormat="1" applyFont="1" applyFill="1" applyBorder="1"/>
    <xf numFmtId="0" fontId="15" fillId="7" borderId="30" xfId="2" applyNumberFormat="1" applyFont="1" applyFill="1" applyBorder="1"/>
    <xf numFmtId="164" fontId="42" fillId="2" borderId="77" xfId="2" applyFont="1" applyFill="1" applyBorder="1" applyAlignment="1">
      <alignment horizontal="center"/>
    </xf>
    <xf numFmtId="164" fontId="42" fillId="2" borderId="65" xfId="2" applyFont="1" applyFill="1" applyBorder="1" applyAlignment="1">
      <alignment horizontal="center"/>
    </xf>
    <xf numFmtId="164" fontId="5" fillId="3" borderId="76" xfId="2" applyFont="1" applyFill="1" applyBorder="1"/>
    <xf numFmtId="164" fontId="5" fillId="3" borderId="122" xfId="2" applyFont="1" applyFill="1" applyBorder="1"/>
    <xf numFmtId="166" fontId="95" fillId="0" borderId="52" xfId="2" applyNumberFormat="1" applyFont="1" applyBorder="1"/>
    <xf numFmtId="15" fontId="96" fillId="0" borderId="52" xfId="0" applyNumberFormat="1" applyFont="1" applyBorder="1"/>
    <xf numFmtId="15" fontId="95" fillId="0" borderId="52" xfId="0" applyNumberFormat="1" applyFont="1" applyBorder="1"/>
    <xf numFmtId="164" fontId="36" fillId="3" borderId="77" xfId="2" applyFont="1" applyFill="1" applyBorder="1" applyAlignment="1"/>
    <xf numFmtId="165" fontId="37" fillId="3" borderId="77" xfId="2" applyNumberFormat="1" applyFont="1" applyFill="1" applyBorder="1" applyAlignment="1"/>
    <xf numFmtId="164" fontId="43" fillId="7" borderId="52" xfId="2" applyFont="1" applyFill="1" applyBorder="1" applyAlignment="1">
      <alignment horizontal="center"/>
    </xf>
    <xf numFmtId="164" fontId="43" fillId="7" borderId="20" xfId="2" applyFont="1" applyFill="1" applyBorder="1" applyAlignment="1">
      <alignment horizontal="center"/>
    </xf>
    <xf numFmtId="164" fontId="5" fillId="3" borderId="123" xfId="2" applyFont="1" applyFill="1" applyBorder="1"/>
    <xf numFmtId="164" fontId="5" fillId="3" borderId="52" xfId="2" applyFont="1" applyFill="1" applyBorder="1"/>
    <xf numFmtId="166" fontId="95" fillId="0" borderId="52" xfId="2" applyNumberFormat="1" applyFont="1" applyBorder="1" applyAlignment="1">
      <alignment horizontal="center"/>
    </xf>
    <xf numFmtId="15" fontId="96" fillId="0" borderId="52" xfId="0" applyNumberFormat="1" applyFont="1" applyBorder="1" applyAlignment="1">
      <alignment horizontal="center"/>
    </xf>
    <xf numFmtId="15" fontId="95" fillId="0" borderId="52" xfId="0" applyNumberFormat="1" applyFont="1" applyBorder="1" applyAlignment="1">
      <alignment horizontal="center"/>
    </xf>
    <xf numFmtId="164" fontId="42" fillId="2" borderId="52" xfId="2" applyFont="1" applyFill="1" applyBorder="1" applyAlignment="1">
      <alignment horizontal="center"/>
    </xf>
    <xf numFmtId="164" fontId="42" fillId="2" borderId="6" xfId="2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2" fontId="7" fillId="7" borderId="66" xfId="1" applyNumberFormat="1" applyFont="1" applyFill="1" applyBorder="1" applyAlignment="1">
      <alignment horizontal="center"/>
    </xf>
    <xf numFmtId="0" fontId="20" fillId="7" borderId="19" xfId="2" applyNumberFormat="1" applyFont="1" applyFill="1" applyBorder="1" applyAlignment="1">
      <alignment horizontal="center"/>
    </xf>
    <xf numFmtId="0" fontId="20" fillId="7" borderId="95" xfId="2" applyNumberFormat="1" applyFont="1" applyFill="1" applyBorder="1" applyAlignment="1">
      <alignment horizontal="center"/>
    </xf>
    <xf numFmtId="0" fontId="20" fillId="7" borderId="115" xfId="2" applyNumberFormat="1" applyFont="1" applyFill="1" applyBorder="1" applyAlignment="1">
      <alignment horizontal="center"/>
    </xf>
    <xf numFmtId="0" fontId="20" fillId="7" borderId="116" xfId="2" applyNumberFormat="1" applyFont="1" applyFill="1" applyBorder="1" applyAlignment="1">
      <alignment horizontal="center"/>
    </xf>
    <xf numFmtId="0" fontId="20" fillId="7" borderId="23" xfId="2" applyNumberFormat="1" applyFont="1" applyFill="1" applyBorder="1" applyAlignment="1">
      <alignment horizontal="center"/>
    </xf>
    <xf numFmtId="0" fontId="20" fillId="7" borderId="62" xfId="2" applyNumberFormat="1" applyFont="1" applyFill="1" applyBorder="1" applyAlignment="1">
      <alignment horizontal="center"/>
    </xf>
    <xf numFmtId="0" fontId="18" fillId="7" borderId="34" xfId="0" applyFont="1" applyFill="1" applyBorder="1" applyAlignment="1">
      <alignment horizontal="center"/>
    </xf>
    <xf numFmtId="0" fontId="18" fillId="7" borderId="23" xfId="0" applyFont="1" applyFill="1" applyBorder="1" applyAlignment="1">
      <alignment horizontal="center"/>
    </xf>
    <xf numFmtId="0" fontId="18" fillId="7" borderId="115" xfId="2" applyNumberFormat="1" applyFont="1" applyFill="1" applyBorder="1" applyAlignment="1">
      <alignment horizontal="center"/>
    </xf>
    <xf numFmtId="0" fontId="18" fillId="7" borderId="103" xfId="2" applyNumberFormat="1" applyFont="1" applyFill="1" applyBorder="1" applyAlignment="1">
      <alignment horizontal="center"/>
    </xf>
    <xf numFmtId="0" fontId="18" fillId="7" borderId="20" xfId="2" applyNumberFormat="1" applyFont="1" applyFill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2" fontId="7" fillId="7" borderId="30" xfId="1" applyNumberFormat="1" applyFont="1" applyFill="1" applyBorder="1" applyAlignment="1">
      <alignment horizontal="center"/>
    </xf>
    <xf numFmtId="2" fontId="7" fillId="7" borderId="20" xfId="1" applyNumberFormat="1" applyFont="1" applyFill="1" applyBorder="1" applyAlignment="1">
      <alignment horizontal="center"/>
    </xf>
    <xf numFmtId="2" fontId="7" fillId="7" borderId="115" xfId="1" applyNumberFormat="1" applyFont="1" applyFill="1" applyBorder="1" applyAlignment="1">
      <alignment horizontal="center"/>
    </xf>
    <xf numFmtId="2" fontId="7" fillId="7" borderId="103" xfId="1" applyNumberFormat="1" applyFont="1" applyFill="1" applyBorder="1" applyAlignment="1">
      <alignment horizontal="center"/>
    </xf>
    <xf numFmtId="0" fontId="17" fillId="18" borderId="19" xfId="2" applyNumberFormat="1" applyFont="1" applyFill="1" applyBorder="1" applyAlignment="1">
      <alignment horizontal="center"/>
    </xf>
    <xf numFmtId="0" fontId="20" fillId="18" borderId="19" xfId="2" applyNumberFormat="1" applyFont="1" applyFill="1" applyBorder="1" applyAlignment="1">
      <alignment horizontal="center"/>
    </xf>
    <xf numFmtId="0" fontId="20" fillId="18" borderId="95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2" fontId="7" fillId="0" borderId="15" xfId="2" applyNumberFormat="1" applyFont="1" applyBorder="1" applyAlignment="1">
      <alignment horizontal="center"/>
    </xf>
    <xf numFmtId="2" fontId="7" fillId="7" borderId="15" xfId="2" applyNumberFormat="1" applyFont="1" applyFill="1" applyBorder="1" applyAlignment="1">
      <alignment horizontal="center"/>
    </xf>
    <xf numFmtId="0" fontId="12" fillId="7" borderId="34" xfId="0" applyFont="1" applyFill="1" applyBorder="1" applyAlignment="1">
      <alignment horizontal="center"/>
    </xf>
    <xf numFmtId="0" fontId="12" fillId="7" borderId="66" xfId="0" applyFont="1" applyFill="1" applyBorder="1" applyAlignment="1">
      <alignment horizontal="center"/>
    </xf>
    <xf numFmtId="2" fontId="7" fillId="0" borderId="34" xfId="0" applyNumberFormat="1" applyFont="1" applyBorder="1" applyAlignment="1">
      <alignment horizontal="center"/>
    </xf>
    <xf numFmtId="2" fontId="7" fillId="0" borderId="23" xfId="0" applyNumberFormat="1" applyFont="1" applyBorder="1" applyAlignment="1">
      <alignment horizontal="center"/>
    </xf>
    <xf numFmtId="0" fontId="79" fillId="0" borderId="34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2" fontId="7" fillId="18" borderId="34" xfId="2" applyNumberFormat="1" applyFont="1" applyFill="1" applyBorder="1" applyAlignment="1">
      <alignment horizontal="center"/>
    </xf>
    <xf numFmtId="2" fontId="7" fillId="18" borderId="23" xfId="2" applyNumberFormat="1" applyFont="1" applyFill="1" applyBorder="1" applyAlignment="1">
      <alignment horizontal="center"/>
    </xf>
    <xf numFmtId="0" fontId="20" fillId="7" borderId="30" xfId="2" applyNumberFormat="1" applyFont="1" applyFill="1" applyBorder="1" applyAlignment="1">
      <alignment horizontal="center"/>
    </xf>
    <xf numFmtId="0" fontId="20" fillId="7" borderId="83" xfId="2" applyNumberFormat="1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34" xfId="0" applyFont="1" applyBorder="1" applyAlignment="1">
      <alignment horizontal="center"/>
    </xf>
    <xf numFmtId="0" fontId="18" fillId="7" borderId="15" xfId="2" applyNumberFormat="1" applyFont="1" applyFill="1" applyBorder="1" applyAlignment="1">
      <alignment horizontal="center"/>
    </xf>
    <xf numFmtId="0" fontId="18" fillId="7" borderId="34" xfId="2" applyNumberFormat="1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10" xfId="2" applyNumberFormat="1" applyFont="1" applyBorder="1" applyAlignment="1">
      <alignment horizontal="center"/>
    </xf>
    <xf numFmtId="2" fontId="7" fillId="0" borderId="11" xfId="2" applyNumberFormat="1" applyFont="1" applyBorder="1" applyAlignment="1">
      <alignment horizontal="center"/>
    </xf>
    <xf numFmtId="0" fontId="18" fillId="0" borderId="51" xfId="2" applyNumberFormat="1" applyFont="1" applyBorder="1" applyAlignment="1">
      <alignment horizontal="center"/>
    </xf>
    <xf numFmtId="0" fontId="18" fillId="0" borderId="49" xfId="2" applyNumberFormat="1" applyFont="1" applyBorder="1" applyAlignment="1">
      <alignment horizontal="center"/>
    </xf>
    <xf numFmtId="0" fontId="18" fillId="0" borderId="16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0" fontId="18" fillId="0" borderId="69" xfId="2" applyNumberFormat="1" applyFont="1" applyBorder="1" applyAlignment="1">
      <alignment horizontal="center"/>
    </xf>
    <xf numFmtId="0" fontId="20" fillId="7" borderId="6" xfId="2" applyNumberFormat="1" applyFont="1" applyFill="1" applyBorder="1" applyAlignment="1">
      <alignment horizontal="center"/>
    </xf>
    <xf numFmtId="0" fontId="20" fillId="7" borderId="65" xfId="2" applyNumberFormat="1" applyFont="1" applyFill="1" applyBorder="1" applyAlignment="1">
      <alignment horizontal="center"/>
    </xf>
    <xf numFmtId="164" fontId="19" fillId="4" borderId="85" xfId="2" applyFont="1" applyFill="1" applyBorder="1" applyAlignment="1">
      <alignment horizontal="center"/>
    </xf>
    <xf numFmtId="164" fontId="19" fillId="4" borderId="105" xfId="2" applyFont="1" applyFill="1" applyBorder="1" applyAlignment="1">
      <alignment horizontal="center"/>
    </xf>
    <xf numFmtId="164" fontId="7" fillId="4" borderId="106" xfId="2" applyFont="1" applyFill="1" applyBorder="1" applyAlignment="1">
      <alignment horizontal="center"/>
    </xf>
    <xf numFmtId="164" fontId="7" fillId="4" borderId="52" xfId="2" applyFont="1" applyFill="1" applyBorder="1" applyAlignment="1">
      <alignment horizontal="center"/>
    </xf>
    <xf numFmtId="164" fontId="7" fillId="4" borderId="85" xfId="2" applyFont="1" applyFill="1" applyBorder="1" applyAlignment="1">
      <alignment horizontal="center"/>
    </xf>
    <xf numFmtId="164" fontId="9" fillId="4" borderId="76" xfId="2" applyFont="1" applyFill="1" applyBorder="1" applyAlignment="1">
      <alignment horizontal="center"/>
    </xf>
    <xf numFmtId="164" fontId="9" fillId="4" borderId="77" xfId="2" applyFont="1" applyFill="1" applyBorder="1" applyAlignment="1">
      <alignment horizontal="center"/>
    </xf>
    <xf numFmtId="0" fontId="20" fillId="0" borderId="51" xfId="2" applyNumberFormat="1" applyFont="1" applyBorder="1" applyAlignment="1">
      <alignment horizontal="center"/>
    </xf>
    <xf numFmtId="0" fontId="20" fillId="0" borderId="53" xfId="2" applyNumberFormat="1" applyFont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2" fontId="7" fillId="0" borderId="51" xfId="1" applyNumberFormat="1" applyFont="1" applyFill="1" applyBorder="1" applyAlignment="1">
      <alignment horizontal="center"/>
    </xf>
    <xf numFmtId="2" fontId="7" fillId="0" borderId="49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1" fontId="20" fillId="0" borderId="2" xfId="2" applyNumberFormat="1" applyFont="1" applyBorder="1" applyAlignment="1">
      <alignment horizontal="center"/>
    </xf>
    <xf numFmtId="1" fontId="20" fillId="0" borderId="55" xfId="2" applyNumberFormat="1" applyFont="1" applyBorder="1" applyAlignment="1">
      <alignment horizontal="center"/>
    </xf>
    <xf numFmtId="0" fontId="20" fillId="0" borderId="10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20" fillId="0" borderId="23" xfId="2" applyNumberFormat="1" applyFont="1" applyBorder="1" applyAlignment="1">
      <alignment horizontal="center"/>
    </xf>
    <xf numFmtId="0" fontId="20" fillId="0" borderId="62" xfId="2" applyNumberFormat="1" applyFont="1" applyBorder="1" applyAlignment="1">
      <alignment horizontal="center"/>
    </xf>
    <xf numFmtId="0" fontId="18" fillId="0" borderId="98" xfId="2" applyNumberFormat="1" applyFont="1" applyBorder="1" applyAlignment="1">
      <alignment horizontal="center"/>
    </xf>
    <xf numFmtId="0" fontId="17" fillId="7" borderId="96" xfId="0" applyFont="1" applyFill="1" applyBorder="1" applyAlignment="1">
      <alignment horizontal="center"/>
    </xf>
    <xf numFmtId="0" fontId="17" fillId="7" borderId="71" xfId="0" applyFont="1" applyFill="1" applyBorder="1" applyAlignment="1">
      <alignment horizontal="center"/>
    </xf>
    <xf numFmtId="164" fontId="9" fillId="4" borderId="12" xfId="2" applyFont="1" applyFill="1" applyBorder="1" applyAlignment="1">
      <alignment horizontal="center"/>
    </xf>
    <xf numFmtId="164" fontId="9" fillId="4" borderId="14" xfId="2" applyFont="1" applyFill="1" applyBorder="1" applyAlignment="1">
      <alignment horizontal="center"/>
    </xf>
    <xf numFmtId="2" fontId="7" fillId="7" borderId="96" xfId="1" applyNumberFormat="1" applyFont="1" applyFill="1" applyBorder="1" applyAlignment="1">
      <alignment horizontal="center"/>
    </xf>
    <xf numFmtId="2" fontId="7" fillId="7" borderId="71" xfId="1" applyNumberFormat="1" applyFont="1" applyFill="1" applyBorder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49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164" fontId="19" fillId="4" borderId="36" xfId="2" applyFont="1" applyFill="1" applyBorder="1" applyAlignment="1">
      <alignment horizontal="center"/>
    </xf>
    <xf numFmtId="164" fontId="19" fillId="4" borderId="37" xfId="2" applyFont="1" applyFill="1" applyBorder="1" applyAlignment="1">
      <alignment horizontal="center"/>
    </xf>
    <xf numFmtId="2" fontId="7" fillId="0" borderId="99" xfId="1" applyNumberFormat="1" applyFont="1" applyFill="1" applyBorder="1" applyAlignment="1">
      <alignment horizontal="center"/>
    </xf>
    <xf numFmtId="2" fontId="7" fillId="0" borderId="98" xfId="1" applyNumberFormat="1" applyFont="1" applyFill="1" applyBorder="1" applyAlignment="1">
      <alignment horizontal="center"/>
    </xf>
    <xf numFmtId="1" fontId="20" fillId="0" borderId="99" xfId="2" applyNumberFormat="1" applyFont="1" applyBorder="1" applyAlignment="1">
      <alignment horizontal="center"/>
    </xf>
    <xf numFmtId="1" fontId="20" fillId="0" borderId="84" xfId="2" applyNumberFormat="1" applyFont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7" xfId="1" applyNumberFormat="1" applyFont="1" applyFill="1" applyBorder="1" applyAlignment="1">
      <alignment horizontal="center"/>
    </xf>
    <xf numFmtId="2" fontId="14" fillId="0" borderId="8" xfId="1" applyNumberFormat="1" applyFont="1" applyFill="1" applyBorder="1" applyAlignment="1">
      <alignment horizontal="center"/>
    </xf>
    <xf numFmtId="164" fontId="9" fillId="4" borderId="44" xfId="2" applyFont="1" applyFill="1" applyBorder="1" applyAlignment="1">
      <alignment horizontal="center"/>
    </xf>
    <xf numFmtId="164" fontId="9" fillId="4" borderId="45" xfId="2" applyFont="1" applyFill="1" applyBorder="1" applyAlignment="1">
      <alignment horizontal="center"/>
    </xf>
    <xf numFmtId="0" fontId="13" fillId="0" borderId="7" xfId="2" applyNumberFormat="1" applyFont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7" fillId="4" borderId="13" xfId="2" applyFont="1" applyFill="1" applyBorder="1" applyAlignment="1">
      <alignment horizontal="center"/>
    </xf>
    <xf numFmtId="164" fontId="7" fillId="4" borderId="36" xfId="2" applyFont="1" applyFill="1" applyBorder="1" applyAlignment="1">
      <alignment horizontal="center"/>
    </xf>
    <xf numFmtId="164" fontId="19" fillId="4" borderId="41" xfId="2" applyFont="1" applyFill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7" fillId="4" borderId="43" xfId="2" applyFont="1" applyFill="1" applyBorder="1" applyAlignment="1">
      <alignment horizontal="center"/>
    </xf>
    <xf numFmtId="164" fontId="7" fillId="4" borderId="29" xfId="2" applyFont="1" applyFill="1" applyBorder="1" applyAlignment="1">
      <alignment horizontal="center"/>
    </xf>
    <xf numFmtId="164" fontId="7" fillId="4" borderId="41" xfId="2" applyFont="1" applyFill="1" applyBorder="1" applyAlignment="1">
      <alignment horizontal="center"/>
    </xf>
    <xf numFmtId="2" fontId="14" fillId="0" borderId="51" xfId="1" applyNumberFormat="1" applyFont="1" applyFill="1" applyBorder="1" applyAlignment="1">
      <alignment horizontal="center"/>
    </xf>
    <xf numFmtId="2" fontId="14" fillId="0" borderId="49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1" fontId="13" fillId="0" borderId="51" xfId="2" applyNumberFormat="1" applyFont="1" applyBorder="1" applyAlignment="1">
      <alignment horizontal="center"/>
    </xf>
    <xf numFmtId="1" fontId="13" fillId="0" borderId="53" xfId="2" applyNumberFormat="1" applyFont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5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48" xfId="2" applyNumberFormat="1" applyFont="1" applyBorder="1" applyAlignment="1">
      <alignment horizontal="center"/>
    </xf>
    <xf numFmtId="0" fontId="18" fillId="0" borderId="32" xfId="2" applyNumberFormat="1" applyFont="1" applyBorder="1" applyAlignment="1">
      <alignment horizontal="center"/>
    </xf>
    <xf numFmtId="0" fontId="18" fillId="0" borderId="8" xfId="2" applyNumberFormat="1" applyFont="1" applyBorder="1" applyAlignment="1">
      <alignment horizontal="center"/>
    </xf>
    <xf numFmtId="164" fontId="26" fillId="3" borderId="90" xfId="2" applyFont="1" applyFill="1" applyBorder="1" applyAlignment="1">
      <alignment horizontal="center"/>
    </xf>
    <xf numFmtId="164" fontId="26" fillId="3" borderId="91" xfId="2" applyFont="1" applyFill="1" applyBorder="1" applyAlignment="1">
      <alignment horizontal="center"/>
    </xf>
    <xf numFmtId="164" fontId="26" fillId="3" borderId="92" xfId="2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1" fillId="7" borderId="107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26" xfId="1" applyNumberFormat="1" applyFont="1" applyFill="1" applyBorder="1" applyAlignment="1">
      <alignment horizontal="center"/>
    </xf>
    <xf numFmtId="0" fontId="51" fillId="7" borderId="15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164" fontId="51" fillId="4" borderId="79" xfId="2" applyFont="1" applyFill="1" applyBorder="1" applyAlignment="1">
      <alignment horizontal="center"/>
    </xf>
    <xf numFmtId="164" fontId="51" fillId="4" borderId="29" xfId="2" applyFont="1" applyFill="1" applyBorder="1" applyAlignment="1">
      <alignment horizontal="center"/>
    </xf>
    <xf numFmtId="164" fontId="51" fillId="4" borderId="41" xfId="2" applyFont="1" applyFill="1" applyBorder="1" applyAlignment="1">
      <alignment horizontal="center"/>
    </xf>
    <xf numFmtId="0" fontId="51" fillId="0" borderId="80" xfId="1" applyNumberFormat="1" applyFont="1" applyFill="1" applyBorder="1" applyAlignment="1">
      <alignment horizontal="center"/>
    </xf>
    <xf numFmtId="0" fontId="51" fillId="0" borderId="52" xfId="1" applyNumberFormat="1" applyFont="1" applyFill="1" applyBorder="1" applyAlignment="1">
      <alignment horizontal="center"/>
    </xf>
    <xf numFmtId="0" fontId="51" fillId="0" borderId="50" xfId="1" applyNumberFormat="1" applyFont="1" applyFill="1" applyBorder="1" applyAlignment="1">
      <alignment horizontal="center"/>
    </xf>
    <xf numFmtId="2" fontId="14" fillId="0" borderId="80" xfId="2" applyNumberFormat="1" applyFont="1" applyBorder="1" applyAlignment="1">
      <alignment horizontal="center"/>
    </xf>
    <xf numFmtId="2" fontId="14" fillId="0" borderId="50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164" fontId="7" fillId="4" borderId="40" xfId="2" applyFont="1" applyFill="1" applyBorder="1" applyAlignment="1">
      <alignment horizontal="center"/>
    </xf>
    <xf numFmtId="0" fontId="53" fillId="7" borderId="20" xfId="2" applyNumberFormat="1" applyFont="1" applyFill="1" applyBorder="1" applyAlignment="1">
      <alignment horizontal="center"/>
    </xf>
    <xf numFmtId="0" fontId="53" fillId="7" borderId="83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0" fontId="18" fillId="7" borderId="107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53" fillId="7" borderId="107" xfId="2" applyNumberFormat="1" applyFont="1" applyFill="1" applyBorder="1" applyAlignment="1">
      <alignment horizontal="center"/>
    </xf>
    <xf numFmtId="0" fontId="53" fillId="7" borderId="72" xfId="2" applyNumberFormat="1" applyFont="1" applyFill="1" applyBorder="1" applyAlignment="1">
      <alignment horizontal="center"/>
    </xf>
    <xf numFmtId="0" fontId="53" fillId="7" borderId="15" xfId="2" applyNumberFormat="1" applyFont="1" applyFill="1" applyBorder="1" applyAlignment="1">
      <alignment horizontal="center"/>
    </xf>
    <xf numFmtId="0" fontId="53" fillId="7" borderId="62" xfId="2" applyNumberFormat="1" applyFont="1" applyFill="1" applyBorder="1" applyAlignment="1">
      <alignment horizontal="center"/>
    </xf>
    <xf numFmtId="2" fontId="14" fillId="7" borderId="107" xfId="2" applyNumberFormat="1" applyFont="1" applyFill="1" applyBorder="1" applyAlignment="1">
      <alignment horizontal="center"/>
    </xf>
    <xf numFmtId="2" fontId="14" fillId="7" borderId="26" xfId="2" applyNumberFormat="1" applyFont="1" applyFill="1" applyBorder="1" applyAlignment="1">
      <alignment horizontal="center"/>
    </xf>
    <xf numFmtId="2" fontId="14" fillId="7" borderId="15" xfId="2" applyNumberFormat="1" applyFont="1" applyFill="1" applyBorder="1" applyAlignment="1">
      <alignment horizontal="center"/>
    </xf>
    <xf numFmtId="0" fontId="17" fillId="18" borderId="15" xfId="2" applyNumberFormat="1" applyFont="1" applyFill="1" applyBorder="1" applyAlignment="1">
      <alignment horizontal="center"/>
    </xf>
    <xf numFmtId="0" fontId="51" fillId="7" borderId="15" xfId="2" applyNumberFormat="1" applyFont="1" applyFill="1" applyBorder="1" applyAlignment="1">
      <alignment horizontal="center"/>
    </xf>
    <xf numFmtId="2" fontId="7" fillId="18" borderId="15" xfId="2" applyNumberFormat="1" applyFont="1" applyFill="1" applyBorder="1" applyAlignment="1">
      <alignment horizontal="center"/>
    </xf>
    <xf numFmtId="0" fontId="51" fillId="18" borderId="15" xfId="2" applyNumberFormat="1" applyFont="1" applyFill="1" applyBorder="1" applyAlignment="1">
      <alignment horizontal="center"/>
    </xf>
    <xf numFmtId="0" fontId="12" fillId="7" borderId="23" xfId="0" applyFont="1" applyFill="1" applyBorder="1" applyAlignment="1">
      <alignment horizontal="center"/>
    </xf>
    <xf numFmtId="2" fontId="14" fillId="7" borderId="34" xfId="0" applyNumberFormat="1" applyFont="1" applyFill="1" applyBorder="1" applyAlignment="1">
      <alignment horizontal="center"/>
    </xf>
    <xf numFmtId="2" fontId="14" fillId="7" borderId="23" xfId="0" applyNumberFormat="1" applyFont="1" applyFill="1" applyBorder="1" applyAlignment="1">
      <alignment horizontal="center"/>
    </xf>
    <xf numFmtId="0" fontId="86" fillId="7" borderId="34" xfId="0" applyFont="1" applyFill="1" applyBorder="1" applyAlignment="1">
      <alignment horizontal="center"/>
    </xf>
    <xf numFmtId="0" fontId="86" fillId="7" borderId="66" xfId="0" applyFont="1" applyFill="1" applyBorder="1" applyAlignment="1">
      <alignment horizontal="center"/>
    </xf>
    <xf numFmtId="0" fontId="86" fillId="7" borderId="23" xfId="0" applyFont="1" applyFill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53" fillId="0" borderId="15" xfId="2" applyNumberFormat="1" applyFont="1" applyBorder="1" applyAlignment="1">
      <alignment horizontal="center"/>
    </xf>
    <xf numFmtId="0" fontId="53" fillId="0" borderId="62" xfId="2" applyNumberFormat="1" applyFont="1" applyBorder="1" applyAlignment="1">
      <alignment horizontal="center"/>
    </xf>
    <xf numFmtId="2" fontId="14" fillId="0" borderId="15" xfId="2" applyNumberFormat="1" applyFont="1" applyBorder="1" applyAlignment="1">
      <alignment horizontal="center"/>
    </xf>
    <xf numFmtId="2" fontId="14" fillId="0" borderId="15" xfId="0" applyNumberFormat="1" applyFont="1" applyBorder="1" applyAlignment="1">
      <alignment horizontal="center"/>
    </xf>
    <xf numFmtId="0" fontId="51" fillId="0" borderId="15" xfId="2" applyNumberFormat="1" applyFont="1" applyBorder="1" applyAlignment="1">
      <alignment horizontal="center"/>
    </xf>
    <xf numFmtId="0" fontId="53" fillId="0" borderId="16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0" fontId="18" fillId="0" borderId="17" xfId="2" applyNumberFormat="1" applyFont="1" applyBorder="1" applyAlignment="1">
      <alignment horizontal="center"/>
    </xf>
    <xf numFmtId="0" fontId="53" fillId="0" borderId="17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2" fontId="14" fillId="0" borderId="31" xfId="2" applyNumberFormat="1" applyFont="1" applyBorder="1" applyAlignment="1">
      <alignment horizontal="center"/>
    </xf>
    <xf numFmtId="0" fontId="51" fillId="0" borderId="31" xfId="2" applyNumberFormat="1" applyFont="1" applyBorder="1" applyAlignment="1">
      <alignment horizontal="center"/>
    </xf>
    <xf numFmtId="0" fontId="51" fillId="0" borderId="15" xfId="1" applyNumberFormat="1" applyFont="1" applyFill="1" applyBorder="1" applyAlignment="1">
      <alignment horizontal="center"/>
    </xf>
    <xf numFmtId="0" fontId="53" fillId="0" borderId="51" xfId="2" applyNumberFormat="1" applyFont="1" applyBorder="1" applyAlignment="1">
      <alignment horizontal="center"/>
    </xf>
    <xf numFmtId="0" fontId="53" fillId="0" borderId="53" xfId="2" applyNumberFormat="1" applyFont="1" applyBorder="1" applyAlignment="1">
      <alignment horizontal="center"/>
    </xf>
    <xf numFmtId="0" fontId="17" fillId="7" borderId="73" xfId="0" applyFont="1" applyFill="1" applyBorder="1" applyAlignment="1">
      <alignment horizontal="center"/>
    </xf>
    <xf numFmtId="0" fontId="17" fillId="7" borderId="30" xfId="0" applyFont="1" applyFill="1" applyBorder="1" applyAlignment="1">
      <alignment horizontal="center"/>
    </xf>
    <xf numFmtId="0" fontId="53" fillId="7" borderId="101" xfId="2" applyNumberFormat="1" applyFont="1" applyFill="1" applyBorder="1" applyAlignment="1">
      <alignment horizontal="center"/>
    </xf>
    <xf numFmtId="0" fontId="53" fillId="7" borderId="102" xfId="2" applyNumberFormat="1" applyFont="1" applyFill="1" applyBorder="1" applyAlignment="1">
      <alignment horizontal="center"/>
    </xf>
    <xf numFmtId="164" fontId="52" fillId="4" borderId="29" xfId="2" applyFont="1" applyFill="1" applyBorder="1" applyAlignment="1">
      <alignment horizontal="center"/>
    </xf>
    <xf numFmtId="164" fontId="52" fillId="4" borderId="45" xfId="2" applyFont="1" applyFill="1" applyBorder="1" applyAlignment="1">
      <alignment horizontal="center"/>
    </xf>
    <xf numFmtId="0" fontId="51" fillId="7" borderId="73" xfId="1" applyNumberFormat="1" applyFont="1" applyFill="1" applyBorder="1" applyAlignment="1">
      <alignment horizontal="center"/>
    </xf>
    <xf numFmtId="0" fontId="51" fillId="7" borderId="101" xfId="1" applyNumberFormat="1" applyFont="1" applyFill="1" applyBorder="1" applyAlignment="1">
      <alignment horizontal="center"/>
    </xf>
    <xf numFmtId="0" fontId="51" fillId="7" borderId="30" xfId="1" applyNumberFormat="1" applyFont="1" applyFill="1" applyBorder="1" applyAlignment="1">
      <alignment horizontal="center"/>
    </xf>
    <xf numFmtId="2" fontId="14" fillId="7" borderId="73" xfId="2" applyNumberFormat="1" applyFont="1" applyFill="1" applyBorder="1" applyAlignment="1">
      <alignment horizontal="center"/>
    </xf>
    <xf numFmtId="2" fontId="14" fillId="7" borderId="30" xfId="2" applyNumberFormat="1" applyFont="1" applyFill="1" applyBorder="1" applyAlignment="1">
      <alignment horizontal="center"/>
    </xf>
    <xf numFmtId="164" fontId="51" fillId="4" borderId="108" xfId="2" applyFont="1" applyFill="1" applyBorder="1" applyAlignment="1">
      <alignment horizontal="center"/>
    </xf>
    <xf numFmtId="164" fontId="51" fillId="4" borderId="52" xfId="2" applyFont="1" applyFill="1" applyBorder="1" applyAlignment="1">
      <alignment horizontal="center"/>
    </xf>
    <xf numFmtId="164" fontId="51" fillId="4" borderId="85" xfId="2" applyFont="1" applyFill="1" applyBorder="1" applyAlignment="1">
      <alignment horizontal="center"/>
    </xf>
    <xf numFmtId="0" fontId="53" fillId="0" borderId="31" xfId="2" applyNumberFormat="1" applyFont="1" applyBorder="1" applyAlignment="1">
      <alignment horizontal="center"/>
    </xf>
    <xf numFmtId="0" fontId="53" fillId="0" borderId="100" xfId="2" applyNumberFormat="1" applyFont="1" applyBorder="1" applyAlignment="1">
      <alignment horizontal="center"/>
    </xf>
    <xf numFmtId="0" fontId="51" fillId="0" borderId="31" xfId="1" applyNumberFormat="1" applyFont="1" applyFill="1" applyBorder="1" applyAlignment="1">
      <alignment horizontal="center"/>
    </xf>
    <xf numFmtId="1" fontId="53" fillId="0" borderId="15" xfId="2" applyNumberFormat="1" applyFont="1" applyBorder="1" applyAlignment="1">
      <alignment horizontal="center"/>
    </xf>
    <xf numFmtId="1" fontId="53" fillId="0" borderId="62" xfId="2" applyNumberFormat="1" applyFont="1" applyBorder="1" applyAlignment="1">
      <alignment horizontal="center"/>
    </xf>
    <xf numFmtId="0" fontId="53" fillId="0" borderId="80" xfId="2" applyNumberFormat="1" applyFont="1" applyBorder="1" applyAlignment="1">
      <alignment horizontal="center"/>
    </xf>
    <xf numFmtId="0" fontId="53" fillId="0" borderId="77" xfId="2" applyNumberFormat="1" applyFont="1" applyBorder="1" applyAlignment="1">
      <alignment horizontal="center"/>
    </xf>
    <xf numFmtId="2" fontId="14" fillId="0" borderId="33" xfId="1" applyNumberFormat="1" applyFont="1" applyFill="1" applyBorder="1" applyAlignment="1">
      <alignment horizontal="center"/>
    </xf>
    <xf numFmtId="0" fontId="53" fillId="0" borderId="33" xfId="2" applyNumberFormat="1" applyFont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1" fillId="0" borderId="20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2" fontId="14" fillId="0" borderId="16" xfId="1" applyNumberFormat="1" applyFont="1" applyFill="1" applyBorder="1" applyAlignment="1">
      <alignment horizontal="center"/>
    </xf>
    <xf numFmtId="0" fontId="51" fillId="0" borderId="15" xfId="0" applyFont="1" applyBorder="1" applyAlignment="1">
      <alignment horizontal="center"/>
    </xf>
    <xf numFmtId="1" fontId="51" fillId="0" borderId="80" xfId="0" applyNumberFormat="1" applyFont="1" applyBorder="1" applyAlignment="1">
      <alignment horizontal="center"/>
    </xf>
    <xf numFmtId="1" fontId="51" fillId="0" borderId="52" xfId="0" applyNumberFormat="1" applyFont="1" applyBorder="1" applyAlignment="1">
      <alignment horizontal="center"/>
    </xf>
    <xf numFmtId="1" fontId="51" fillId="0" borderId="50" xfId="0" applyNumberFormat="1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18" fillId="7" borderId="15" xfId="2" applyNumberFormat="1" applyFont="1" applyFill="1" applyBorder="1" applyAlignment="1">
      <alignment horizontal="center"/>
    </xf>
    <xf numFmtId="2" fontId="18" fillId="7" borderId="6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83" xfId="2" applyNumberFormat="1" applyFont="1" applyFill="1" applyBorder="1" applyAlignment="1">
      <alignment horizontal="center"/>
    </xf>
    <xf numFmtId="0" fontId="15" fillId="7" borderId="15" xfId="2" applyNumberFormat="1" applyFont="1" applyFill="1" applyBorder="1" applyAlignment="1">
      <alignment horizontal="left"/>
    </xf>
    <xf numFmtId="0" fontId="75" fillId="7" borderId="15" xfId="2" applyNumberFormat="1" applyFont="1" applyFill="1" applyBorder="1" applyAlignment="1">
      <alignment horizontal="left"/>
    </xf>
    <xf numFmtId="0" fontId="11" fillId="7" borderId="78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78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0" fontId="10" fillId="7" borderId="64" xfId="2" applyNumberFormat="1" applyFont="1" applyFill="1" applyBorder="1" applyAlignment="1">
      <alignment horizontal="center"/>
    </xf>
    <xf numFmtId="0" fontId="10" fillId="7" borderId="6" xfId="2" applyNumberFormat="1" applyFont="1" applyFill="1" applyBorder="1" applyAlignment="1">
      <alignment horizontal="center"/>
    </xf>
    <xf numFmtId="0" fontId="15" fillId="7" borderId="2" xfId="2" applyNumberFormat="1" applyFont="1" applyFill="1" applyBorder="1" applyAlignment="1">
      <alignment horizontal="left"/>
    </xf>
    <xf numFmtId="0" fontId="15" fillId="7" borderId="16" xfId="2" applyNumberFormat="1" applyFont="1" applyFill="1" applyBorder="1" applyAlignment="1">
      <alignment horizontal="left"/>
    </xf>
    <xf numFmtId="0" fontId="15" fillId="7" borderId="3" xfId="2" applyNumberFormat="1" applyFont="1" applyFill="1" applyBorder="1" applyAlignment="1">
      <alignment horizontal="left"/>
    </xf>
    <xf numFmtId="0" fontId="15" fillId="7" borderId="10" xfId="2" applyNumberFormat="1" applyFont="1" applyFill="1" applyBorder="1" applyAlignment="1">
      <alignment horizontal="left"/>
    </xf>
    <xf numFmtId="0" fontId="15" fillId="7" borderId="17" xfId="2" applyNumberFormat="1" applyFont="1" applyFill="1" applyBorder="1" applyAlignment="1">
      <alignment horizontal="left"/>
    </xf>
    <xf numFmtId="0" fontId="15" fillId="7" borderId="11" xfId="2" applyNumberFormat="1" applyFont="1" applyFill="1" applyBorder="1" applyAlignment="1">
      <alignment horizontal="left"/>
    </xf>
    <xf numFmtId="2" fontId="18" fillId="7" borderId="15" xfId="0" applyNumberFormat="1" applyFont="1" applyFill="1" applyBorder="1" applyAlignment="1">
      <alignment horizontal="center"/>
    </xf>
    <xf numFmtId="2" fontId="17" fillId="18" borderId="15" xfId="2" applyNumberFormat="1" applyFont="1" applyFill="1" applyBorder="1" applyAlignment="1">
      <alignment horizontal="center"/>
    </xf>
    <xf numFmtId="0" fontId="76" fillId="18" borderId="2" xfId="2" applyNumberFormat="1" applyFont="1" applyFill="1" applyBorder="1" applyAlignment="1">
      <alignment horizontal="left"/>
    </xf>
    <xf numFmtId="0" fontId="76" fillId="18" borderId="16" xfId="2" applyNumberFormat="1" applyFont="1" applyFill="1" applyBorder="1" applyAlignment="1">
      <alignment horizontal="left"/>
    </xf>
    <xf numFmtId="0" fontId="76" fillId="18" borderId="3" xfId="2" applyNumberFormat="1" applyFont="1" applyFill="1" applyBorder="1" applyAlignment="1">
      <alignment horizontal="left"/>
    </xf>
    <xf numFmtId="0" fontId="75" fillId="7" borderId="2" xfId="2" applyNumberFormat="1" applyFont="1" applyFill="1" applyBorder="1" applyAlignment="1">
      <alignment horizontal="left"/>
    </xf>
    <xf numFmtId="0" fontId="75" fillId="7" borderId="16" xfId="2" applyNumberFormat="1" applyFont="1" applyFill="1" applyBorder="1" applyAlignment="1">
      <alignment horizontal="left"/>
    </xf>
    <xf numFmtId="0" fontId="75" fillId="7" borderId="3" xfId="2" applyNumberFormat="1" applyFont="1" applyFill="1" applyBorder="1" applyAlignment="1">
      <alignment horizontal="left"/>
    </xf>
    <xf numFmtId="2" fontId="12" fillId="7" borderId="15" xfId="2" applyNumberFormat="1" applyFont="1" applyFill="1" applyBorder="1" applyAlignment="1">
      <alignment horizontal="center"/>
    </xf>
    <xf numFmtId="2" fontId="18" fillId="7" borderId="84" xfId="2" applyNumberFormat="1" applyFont="1" applyFill="1" applyBorder="1" applyAlignment="1">
      <alignment horizontal="center"/>
    </xf>
    <xf numFmtId="0" fontId="76" fillId="7" borderId="2" xfId="2" applyNumberFormat="1" applyFont="1" applyFill="1" applyBorder="1" applyAlignment="1">
      <alignment horizontal="left"/>
    </xf>
    <xf numFmtId="0" fontId="76" fillId="7" borderId="16" xfId="2" applyNumberFormat="1" applyFont="1" applyFill="1" applyBorder="1" applyAlignment="1">
      <alignment horizontal="left"/>
    </xf>
    <xf numFmtId="0" fontId="76" fillId="7" borderId="3" xfId="2" applyNumberFormat="1" applyFont="1" applyFill="1" applyBorder="1" applyAlignment="1">
      <alignment horizontal="left"/>
    </xf>
    <xf numFmtId="2" fontId="18" fillId="7" borderId="55" xfId="2" applyNumberFormat="1" applyFont="1" applyFill="1" applyBorder="1" applyAlignment="1">
      <alignment horizontal="center"/>
    </xf>
    <xf numFmtId="2" fontId="18" fillId="7" borderId="47" xfId="2" applyNumberFormat="1" applyFont="1" applyFill="1" applyBorder="1" applyAlignment="1">
      <alignment horizontal="center"/>
    </xf>
    <xf numFmtId="2" fontId="18" fillId="7" borderId="51" xfId="2" applyNumberFormat="1" applyFont="1" applyFill="1" applyBorder="1" applyAlignment="1">
      <alignment horizontal="center"/>
    </xf>
    <xf numFmtId="2" fontId="18" fillId="7" borderId="53" xfId="2" applyNumberFormat="1" applyFont="1" applyFill="1" applyBorder="1" applyAlignment="1">
      <alignment horizontal="center"/>
    </xf>
    <xf numFmtId="0" fontId="15" fillId="7" borderId="80" xfId="2" applyNumberFormat="1" applyFont="1" applyFill="1" applyBorder="1" applyAlignment="1">
      <alignment horizontal="left"/>
    </xf>
    <xf numFmtId="0" fontId="15" fillId="7" borderId="52" xfId="2" applyNumberFormat="1" applyFont="1" applyFill="1" applyBorder="1" applyAlignment="1">
      <alignment horizontal="left"/>
    </xf>
    <xf numFmtId="0" fontId="15" fillId="7" borderId="50" xfId="2" applyNumberFormat="1" applyFont="1" applyFill="1" applyBorder="1" applyAlignment="1">
      <alignment horizontal="left"/>
    </xf>
    <xf numFmtId="0" fontId="75" fillId="7" borderId="2" xfId="0" applyFont="1" applyFill="1" applyBorder="1" applyAlignment="1">
      <alignment horizontal="left"/>
    </xf>
    <xf numFmtId="0" fontId="75" fillId="7" borderId="16" xfId="0" applyFont="1" applyFill="1" applyBorder="1" applyAlignment="1">
      <alignment horizontal="left"/>
    </xf>
    <xf numFmtId="0" fontId="75" fillId="7" borderId="3" xfId="0" applyFont="1" applyFill="1" applyBorder="1" applyAlignment="1">
      <alignment horizontal="left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5" xfId="2" applyFont="1" applyFill="1" applyBorder="1" applyAlignment="1">
      <alignment horizontal="center"/>
    </xf>
    <xf numFmtId="164" fontId="36" fillId="3" borderId="76" xfId="2" applyFont="1" applyFill="1" applyBorder="1" applyAlignment="1">
      <alignment horizontal="center"/>
    </xf>
    <xf numFmtId="164" fontId="36" fillId="3" borderId="52" xfId="2" applyFont="1" applyFill="1" applyBorder="1" applyAlignment="1">
      <alignment horizontal="center"/>
    </xf>
    <xf numFmtId="164" fontId="36" fillId="3" borderId="77" xfId="2" applyFont="1" applyFill="1" applyBorder="1" applyAlignment="1">
      <alignment horizontal="center"/>
    </xf>
    <xf numFmtId="0" fontId="10" fillId="16" borderId="0" xfId="0" applyFont="1" applyFill="1" applyBorder="1"/>
    <xf numFmtId="0" fontId="55" fillId="8" borderId="76" xfId="0" applyFont="1" applyFill="1" applyBorder="1" applyAlignment="1">
      <alignment horizontal="center"/>
    </xf>
    <xf numFmtId="0" fontId="55" fillId="8" borderId="52" xfId="0" applyFont="1" applyFill="1" applyBorder="1" applyAlignment="1">
      <alignment horizontal="center"/>
    </xf>
    <xf numFmtId="0" fontId="55" fillId="8" borderId="77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16" fillId="7" borderId="15" xfId="0" applyFont="1" applyFill="1" applyBorder="1" applyAlignment="1">
      <alignment horizontal="center"/>
    </xf>
    <xf numFmtId="0" fontId="69" fillId="7" borderId="15" xfId="0" applyFont="1" applyFill="1" applyBorder="1" applyAlignment="1">
      <alignment horizontal="center"/>
    </xf>
    <xf numFmtId="0" fontId="71" fillId="7" borderId="15" xfId="0" applyFont="1" applyFill="1" applyBorder="1" applyAlignment="1">
      <alignment horizontal="center"/>
    </xf>
    <xf numFmtId="0" fontId="71" fillId="7" borderId="62" xfId="0" applyFont="1" applyFill="1" applyBorder="1" applyAlignment="1">
      <alignment horizontal="center"/>
    </xf>
    <xf numFmtId="0" fontId="66" fillId="0" borderId="20" xfId="0" applyFont="1" applyBorder="1" applyAlignment="1">
      <alignment horizontal="center"/>
    </xf>
    <xf numFmtId="0" fontId="16" fillId="7" borderId="20" xfId="0" applyFont="1" applyFill="1" applyBorder="1" applyAlignment="1">
      <alignment horizontal="center"/>
    </xf>
    <xf numFmtId="0" fontId="69" fillId="7" borderId="20" xfId="0" applyFont="1" applyFill="1" applyBorder="1" applyAlignment="1">
      <alignment horizontal="center"/>
    </xf>
    <xf numFmtId="0" fontId="71" fillId="7" borderId="20" xfId="0" applyFont="1" applyFill="1" applyBorder="1" applyAlignment="1">
      <alignment horizontal="center"/>
    </xf>
    <xf numFmtId="0" fontId="71" fillId="7" borderId="83" xfId="0" applyFont="1" applyFill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70" fillId="0" borderId="15" xfId="0" applyFont="1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7" fillId="0" borderId="15" xfId="0" applyFont="1" applyBorder="1" applyAlignment="1">
      <alignment horizontal="center"/>
    </xf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59" fillId="7" borderId="78" xfId="0" applyFont="1" applyFill="1" applyBorder="1"/>
    <xf numFmtId="0" fontId="59" fillId="7" borderId="0" xfId="0" applyFont="1" applyFill="1" applyBorder="1"/>
    <xf numFmtId="0" fontId="59" fillId="7" borderId="64" xfId="0" applyFont="1" applyFill="1" applyBorder="1"/>
    <xf numFmtId="0" fontId="59" fillId="7" borderId="6" xfId="0" applyFont="1" applyFill="1" applyBorder="1"/>
    <xf numFmtId="0" fontId="0" fillId="13" borderId="0" xfId="0" applyFill="1" applyBorder="1"/>
    <xf numFmtId="0" fontId="59" fillId="0" borderId="78" xfId="0" applyFont="1" applyBorder="1"/>
    <xf numFmtId="0" fontId="59" fillId="0" borderId="0" xfId="0" applyFont="1" applyBorder="1"/>
    <xf numFmtId="0" fontId="16" fillId="0" borderId="47" xfId="0" applyFont="1" applyBorder="1" applyAlignment="1">
      <alignment horizontal="center"/>
    </xf>
    <xf numFmtId="0" fontId="66" fillId="0" borderId="47" xfId="0" applyFont="1" applyBorder="1" applyAlignment="1">
      <alignment horizontal="center"/>
    </xf>
    <xf numFmtId="0" fontId="69" fillId="0" borderId="47" xfId="0" applyFont="1" applyBorder="1" applyAlignment="1">
      <alignment horizontal="center"/>
    </xf>
    <xf numFmtId="0" fontId="71" fillId="0" borderId="47" xfId="0" applyFont="1" applyBorder="1" applyAlignment="1">
      <alignment horizontal="center"/>
    </xf>
    <xf numFmtId="0" fontId="71" fillId="0" borderId="104" xfId="0" applyFont="1" applyBorder="1" applyAlignment="1">
      <alignment horizontal="center"/>
    </xf>
    <xf numFmtId="0" fontId="73" fillId="11" borderId="0" xfId="0" applyFont="1" applyFill="1" applyBorder="1"/>
    <xf numFmtId="0" fontId="5" fillId="9" borderId="86" xfId="0" applyFont="1" applyFill="1" applyBorder="1" applyAlignment="1">
      <alignment horizontal="center"/>
    </xf>
    <xf numFmtId="0" fontId="5" fillId="9" borderId="89" xfId="0" applyFont="1" applyFill="1" applyBorder="1" applyAlignment="1">
      <alignment horizontal="center"/>
    </xf>
    <xf numFmtId="0" fontId="56" fillId="2" borderId="88" xfId="0" applyFont="1" applyFill="1" applyBorder="1" applyAlignment="1">
      <alignment horizontal="center"/>
    </xf>
    <xf numFmtId="0" fontId="56" fillId="2" borderId="21" xfId="0" applyFont="1" applyFill="1" applyBorder="1" applyAlignment="1">
      <alignment horizontal="center"/>
    </xf>
    <xf numFmtId="0" fontId="59" fillId="0" borderId="76" xfId="0" applyFont="1" applyBorder="1" applyAlignment="1">
      <alignment horizontal="left"/>
    </xf>
    <xf numFmtId="0" fontId="59" fillId="0" borderId="114" xfId="0" applyFont="1" applyBorder="1" applyAlignment="1">
      <alignment horizontal="left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2" fontId="18" fillId="7" borderId="124" xfId="2" applyNumberFormat="1" applyFont="1" applyFill="1" applyBorder="1" applyAlignment="1">
      <alignment horizontal="center"/>
    </xf>
    <xf numFmtId="2" fontId="18" fillId="7" borderId="125" xfId="2" applyNumberFormat="1" applyFont="1" applyFill="1" applyBorder="1" applyAlignment="1">
      <alignment horizontal="center"/>
    </xf>
    <xf numFmtId="2" fontId="17" fillId="18" borderId="126" xfId="2" applyNumberFormat="1" applyFont="1" applyFill="1" applyBorder="1" applyAlignment="1">
      <alignment horizontal="center"/>
    </xf>
    <xf numFmtId="2" fontId="17" fillId="18" borderId="63" xfId="2" applyNumberFormat="1" applyFont="1" applyFill="1" applyBorder="1" applyAlignment="1">
      <alignment horizontal="center"/>
    </xf>
    <xf numFmtId="2" fontId="18" fillId="7" borderId="126" xfId="2" applyNumberFormat="1" applyFont="1" applyFill="1" applyBorder="1" applyAlignment="1">
      <alignment horizontal="center"/>
    </xf>
    <xf numFmtId="2" fontId="18" fillId="7" borderId="63" xfId="2" applyNumberFormat="1" applyFont="1" applyFill="1" applyBorder="1" applyAlignment="1">
      <alignment horizontal="center"/>
    </xf>
    <xf numFmtId="2" fontId="18" fillId="7" borderId="2" xfId="2" applyNumberFormat="1" applyFont="1" applyFill="1" applyBorder="1" applyAlignment="1">
      <alignment horizontal="center"/>
    </xf>
    <xf numFmtId="2" fontId="18" fillId="7" borderId="99" xfId="2" applyNumberFormat="1" applyFont="1" applyFill="1" applyBorder="1" applyAlignment="1">
      <alignment horizontal="center"/>
    </xf>
    <xf numFmtId="2" fontId="18" fillId="7" borderId="34" xfId="2" applyNumberFormat="1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33CC33"/>
      <color rgb="FF99FF66"/>
      <color rgb="FF669900"/>
      <color rgb="FF66FF33"/>
      <color rgb="FF92D050"/>
      <color rgb="FF99FF33"/>
      <color rgb="FF00CC00"/>
      <color rgb="FF66FF66"/>
      <color rgb="FF00FF00"/>
      <color rgb="FF0F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J42" sqref="J42"/>
    </sheetView>
  </sheetViews>
  <sheetFormatPr defaultRowHeight="14.4"/>
  <sheetData>
    <row r="1" spans="1:66">
      <c r="A1" s="234"/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  <c r="AU1" s="234"/>
      <c r="AV1" s="234"/>
      <c r="AW1" s="234"/>
      <c r="AX1" s="234"/>
      <c r="AY1" s="234"/>
      <c r="AZ1" s="234"/>
      <c r="BA1" s="234"/>
      <c r="BB1" s="234"/>
      <c r="BC1" s="234"/>
      <c r="BD1" s="234"/>
      <c r="BE1" s="234"/>
      <c r="BF1" s="234"/>
      <c r="BG1" s="234"/>
      <c r="BH1" s="234"/>
      <c r="BI1" s="234"/>
      <c r="BJ1" s="234"/>
      <c r="BK1" s="234"/>
      <c r="BL1" s="234"/>
      <c r="BM1" s="234"/>
      <c r="BN1" s="234"/>
    </row>
    <row r="2" spans="1:66">
      <c r="A2" s="234"/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  <c r="AU2" s="234"/>
      <c r="AV2" s="234"/>
      <c r="AW2" s="234"/>
      <c r="AX2" s="234"/>
      <c r="AY2" s="234"/>
      <c r="AZ2" s="234"/>
      <c r="BA2" s="234"/>
      <c r="BB2" s="234"/>
      <c r="BC2" s="234"/>
      <c r="BD2" s="234"/>
      <c r="BE2" s="234"/>
      <c r="BF2" s="234"/>
      <c r="BG2" s="234"/>
      <c r="BH2" s="234"/>
      <c r="BI2" s="234"/>
      <c r="BJ2" s="234"/>
      <c r="BK2" s="234"/>
      <c r="BL2" s="234"/>
      <c r="BM2" s="234"/>
      <c r="BN2" s="234"/>
    </row>
    <row r="3" spans="1:66">
      <c r="A3" s="234"/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</row>
    <row r="4" spans="1:66">
      <c r="A4" s="234"/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  <c r="BD4" s="234"/>
      <c r="BE4" s="234"/>
      <c r="BF4" s="234"/>
      <c r="BG4" s="234"/>
      <c r="BH4" s="234"/>
      <c r="BI4" s="234"/>
      <c r="BJ4" s="234"/>
      <c r="BK4" s="234"/>
      <c r="BL4" s="234"/>
      <c r="BM4" s="234"/>
      <c r="BN4" s="234"/>
    </row>
    <row r="5" spans="1:66">
      <c r="A5" s="234"/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</row>
    <row r="6" spans="1:66">
      <c r="A6" s="234"/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  <c r="AU6" s="234"/>
      <c r="AV6" s="234"/>
      <c r="AW6" s="234"/>
      <c r="AX6" s="234"/>
      <c r="AY6" s="234"/>
      <c r="AZ6" s="234"/>
      <c r="BA6" s="234"/>
      <c r="BB6" s="234"/>
      <c r="BC6" s="234"/>
      <c r="BD6" s="234"/>
      <c r="BE6" s="234"/>
      <c r="BF6" s="234"/>
      <c r="BG6" s="234"/>
      <c r="BH6" s="234"/>
      <c r="BI6" s="234"/>
      <c r="BJ6" s="234"/>
      <c r="BK6" s="234"/>
      <c r="BL6" s="234"/>
      <c r="BM6" s="234"/>
      <c r="BN6" s="234"/>
    </row>
    <row r="7" spans="1:66">
      <c r="A7" s="234"/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  <c r="AC7" s="234"/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4"/>
      <c r="AU7" s="234"/>
      <c r="AV7" s="234"/>
      <c r="AW7" s="234"/>
      <c r="AX7" s="234"/>
      <c r="AY7" s="234"/>
      <c r="AZ7" s="234"/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234"/>
      <c r="BN7" s="234"/>
    </row>
    <row r="8" spans="1:66">
      <c r="A8" s="234"/>
      <c r="B8" s="234"/>
      <c r="C8" s="234"/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234"/>
      <c r="AC8" s="234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4"/>
      <c r="AU8" s="234"/>
      <c r="AV8" s="234"/>
      <c r="AW8" s="234"/>
      <c r="AX8" s="234"/>
      <c r="AY8" s="234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234"/>
      <c r="BN8" s="234"/>
    </row>
    <row r="9" spans="1:66">
      <c r="A9" s="234"/>
      <c r="B9" s="234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  <c r="AA9" s="234"/>
      <c r="AB9" s="234"/>
      <c r="AC9" s="234"/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4"/>
      <c r="AO9" s="234"/>
      <c r="AP9" s="234"/>
      <c r="AQ9" s="234"/>
      <c r="AR9" s="234"/>
      <c r="AS9" s="234"/>
      <c r="AT9" s="234"/>
      <c r="AU9" s="234"/>
      <c r="AV9" s="234"/>
      <c r="AW9" s="234"/>
      <c r="AX9" s="234"/>
      <c r="AY9" s="234"/>
      <c r="AZ9" s="234"/>
      <c r="BA9" s="234"/>
      <c r="BB9" s="234"/>
      <c r="BC9" s="234"/>
      <c r="BD9" s="234"/>
      <c r="BE9" s="234"/>
      <c r="BF9" s="234"/>
      <c r="BG9" s="234"/>
      <c r="BH9" s="234"/>
      <c r="BI9" s="234"/>
      <c r="BJ9" s="234"/>
      <c r="BK9" s="234"/>
      <c r="BL9" s="234"/>
      <c r="BM9" s="234"/>
      <c r="BN9" s="234"/>
    </row>
    <row r="10" spans="1:66">
      <c r="A10" s="234"/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4"/>
      <c r="AA10" s="234"/>
      <c r="AB10" s="234"/>
      <c r="AC10" s="234"/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4"/>
      <c r="AO10" s="234"/>
      <c r="AP10" s="234"/>
      <c r="AQ10" s="234"/>
      <c r="AR10" s="234"/>
      <c r="AS10" s="234"/>
      <c r="AT10" s="234"/>
      <c r="AU10" s="234"/>
      <c r="AV10" s="234"/>
      <c r="AW10" s="234"/>
      <c r="AX10" s="234"/>
      <c r="AY10" s="234"/>
      <c r="AZ10" s="234"/>
      <c r="BA10" s="234"/>
      <c r="BB10" s="234"/>
      <c r="BC10" s="234"/>
      <c r="BD10" s="234"/>
      <c r="BE10" s="234"/>
      <c r="BF10" s="234"/>
      <c r="BG10" s="234"/>
      <c r="BH10" s="234"/>
      <c r="BI10" s="234"/>
      <c r="BJ10" s="234"/>
      <c r="BK10" s="234"/>
      <c r="BL10" s="234"/>
      <c r="BM10" s="234"/>
      <c r="BN10" s="234"/>
    </row>
    <row r="11" spans="1:66">
      <c r="A11" s="234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  <c r="Y11" s="234"/>
      <c r="Z11" s="234"/>
      <c r="AA11" s="234"/>
      <c r="AB11" s="234"/>
      <c r="AC11" s="234"/>
      <c r="AD11" s="234"/>
      <c r="AE11" s="234"/>
      <c r="AF11" s="234"/>
      <c r="AG11" s="234"/>
      <c r="AH11" s="234"/>
      <c r="AI11" s="234"/>
      <c r="AJ11" s="234"/>
      <c r="AK11" s="234"/>
      <c r="AL11" s="234"/>
      <c r="AM11" s="234"/>
      <c r="AN11" s="234"/>
      <c r="AO11" s="234"/>
      <c r="AP11" s="234"/>
      <c r="AQ11" s="234"/>
      <c r="AR11" s="234"/>
      <c r="AS11" s="234"/>
      <c r="AT11" s="234"/>
      <c r="AU11" s="234"/>
      <c r="AV11" s="234"/>
      <c r="AW11" s="234"/>
      <c r="AX11" s="234"/>
      <c r="AY11" s="234"/>
      <c r="AZ11" s="234"/>
      <c r="BA11" s="234"/>
      <c r="BB11" s="234"/>
      <c r="BC11" s="234"/>
      <c r="BD11" s="234"/>
      <c r="BE11" s="234"/>
      <c r="BF11" s="234"/>
      <c r="BG11" s="234"/>
      <c r="BH11" s="234"/>
      <c r="BI11" s="234"/>
      <c r="BJ11" s="234"/>
      <c r="BK11" s="234"/>
      <c r="BL11" s="234"/>
      <c r="BM11" s="234"/>
      <c r="BN11" s="234"/>
    </row>
    <row r="12" spans="1:66">
      <c r="A12" s="234"/>
      <c r="B12" s="234"/>
      <c r="C12" s="234"/>
      <c r="D12" s="234"/>
      <c r="E12" s="234"/>
      <c r="F12" s="234"/>
      <c r="G12" s="234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234"/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4"/>
      <c r="AE12" s="234"/>
      <c r="AF12" s="234"/>
      <c r="AG12" s="234"/>
      <c r="AH12" s="234"/>
      <c r="AI12" s="234"/>
      <c r="AJ12" s="234"/>
      <c r="AK12" s="234"/>
      <c r="AL12" s="234"/>
      <c r="AM12" s="234"/>
      <c r="AN12" s="234"/>
      <c r="AO12" s="234"/>
      <c r="AP12" s="234"/>
      <c r="AQ12" s="234"/>
      <c r="AR12" s="234"/>
      <c r="AS12" s="234"/>
      <c r="AT12" s="234"/>
      <c r="AU12" s="234"/>
      <c r="AV12" s="234"/>
      <c r="AW12" s="234"/>
      <c r="AX12" s="234"/>
      <c r="AY12" s="234"/>
      <c r="AZ12" s="234"/>
      <c r="BA12" s="234"/>
      <c r="BB12" s="234"/>
      <c r="BC12" s="234"/>
      <c r="BD12" s="234"/>
      <c r="BE12" s="234"/>
      <c r="BF12" s="234"/>
      <c r="BG12" s="234"/>
      <c r="BH12" s="234"/>
      <c r="BI12" s="234"/>
      <c r="BJ12" s="234"/>
      <c r="BK12" s="234"/>
      <c r="BL12" s="234"/>
      <c r="BM12" s="234"/>
      <c r="BN12" s="234"/>
    </row>
    <row r="13" spans="1:66">
      <c r="A13" s="234"/>
      <c r="B13" s="234"/>
      <c r="C13" s="234"/>
      <c r="D13" s="234"/>
      <c r="E13" s="234"/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</row>
    <row r="14" spans="1:66">
      <c r="A14" s="234"/>
      <c r="B14" s="234"/>
      <c r="C14" s="234"/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</row>
    <row r="15" spans="1:66">
      <c r="A15" s="234"/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</row>
    <row r="16" spans="1:66">
      <c r="A16" s="234"/>
      <c r="B16" s="234"/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</row>
    <row r="17" spans="1:66">
      <c r="A17" s="234"/>
      <c r="B17" s="234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</row>
    <row r="18" spans="1:66">
      <c r="A18" s="234"/>
      <c r="B18" s="234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</row>
    <row r="19" spans="1:66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</row>
    <row r="20" spans="1:66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</row>
    <row r="21" spans="1:66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</row>
    <row r="22" spans="1:66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</row>
    <row r="23" spans="1:66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</row>
    <row r="24" spans="1:66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</row>
    <row r="25" spans="1:66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</row>
    <row r="26" spans="1:66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</row>
    <row r="27" spans="1:66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</row>
    <row r="28" spans="1:66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</row>
    <row r="29" spans="1:66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</row>
    <row r="30" spans="1:66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</row>
    <row r="31" spans="1:66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</row>
    <row r="32" spans="1:66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</row>
    <row r="33" spans="1:66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4"/>
      <c r="AA33" s="234"/>
      <c r="AB33" s="234"/>
      <c r="AC33" s="234"/>
      <c r="AD33" s="234"/>
      <c r="AE33" s="234"/>
      <c r="AF33" s="234"/>
      <c r="AG33" s="234"/>
      <c r="AH33" s="234"/>
      <c r="AI33" s="234"/>
      <c r="AJ33" s="234"/>
      <c r="AK33" s="234"/>
      <c r="AL33" s="234"/>
      <c r="AM33" s="234"/>
      <c r="AN33" s="234"/>
      <c r="AO33" s="234"/>
      <c r="AP33" s="234"/>
      <c r="AQ33" s="234"/>
      <c r="AR33" s="234"/>
      <c r="AS33" s="234"/>
      <c r="AT33" s="234"/>
      <c r="AU33" s="234"/>
      <c r="AV33" s="234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</row>
    <row r="34" spans="1:66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</row>
    <row r="35" spans="1:66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</row>
    <row r="36" spans="1:66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</row>
    <row r="37" spans="1:66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</row>
    <row r="38" spans="1:66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</row>
    <row r="39" spans="1:66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</row>
    <row r="40" spans="1:66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</row>
    <row r="41" spans="1:66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</row>
    <row r="42" spans="1:66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</row>
    <row r="43" spans="1:66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</row>
    <row r="44" spans="1:66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</row>
    <row r="45" spans="1:66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</row>
    <row r="46" spans="1:66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</row>
    <row r="47" spans="1:66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</row>
    <row r="48" spans="1:66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</row>
    <row r="49" spans="1:66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</row>
    <row r="50" spans="1:66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</row>
    <row r="51" spans="1:66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4"/>
      <c r="AA51" s="234"/>
      <c r="AB51" s="234"/>
      <c r="AC51" s="234"/>
      <c r="AD51" s="234"/>
      <c r="AE51" s="234"/>
      <c r="AF51" s="234"/>
      <c r="AG51" s="234"/>
      <c r="AH51" s="234"/>
      <c r="AI51" s="234"/>
      <c r="AJ51" s="234"/>
      <c r="AK51" s="234"/>
      <c r="AL51" s="234"/>
      <c r="AM51" s="234"/>
      <c r="AN51" s="234"/>
      <c r="AO51" s="234"/>
      <c r="AP51" s="234"/>
      <c r="AQ51" s="234"/>
      <c r="AR51" s="234"/>
      <c r="AS51" s="234"/>
      <c r="AT51" s="234"/>
      <c r="AU51" s="234"/>
      <c r="AV51" s="234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</row>
    <row r="52" spans="1:66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4"/>
      <c r="AA52" s="234"/>
      <c r="AB52" s="234"/>
      <c r="AC52" s="234"/>
      <c r="AD52" s="234"/>
      <c r="AE52" s="234"/>
      <c r="AF52" s="234"/>
      <c r="AG52" s="234"/>
      <c r="AH52" s="234"/>
      <c r="AI52" s="234"/>
      <c r="AJ52" s="234"/>
      <c r="AK52" s="234"/>
      <c r="AL52" s="234"/>
      <c r="AM52" s="234"/>
      <c r="AN52" s="234"/>
      <c r="AO52" s="234"/>
      <c r="AP52" s="234"/>
      <c r="AQ52" s="234"/>
      <c r="AR52" s="234"/>
      <c r="AS52" s="234"/>
      <c r="AT52" s="234"/>
      <c r="AU52" s="234"/>
      <c r="AV52" s="234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</row>
    <row r="53" spans="1:66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4"/>
      <c r="AA53" s="234"/>
      <c r="AB53" s="234"/>
      <c r="AC53" s="234"/>
      <c r="AD53" s="234"/>
      <c r="AE53" s="234"/>
      <c r="AF53" s="234"/>
      <c r="AG53" s="234"/>
      <c r="AH53" s="234"/>
      <c r="AI53" s="234"/>
      <c r="AJ53" s="234"/>
      <c r="AK53" s="234"/>
      <c r="AL53" s="234"/>
      <c r="AM53" s="234"/>
      <c r="AN53" s="234"/>
      <c r="AO53" s="234"/>
      <c r="AP53" s="234"/>
      <c r="AQ53" s="234"/>
      <c r="AR53" s="234"/>
      <c r="AS53" s="234"/>
      <c r="AT53" s="234"/>
      <c r="AU53" s="234"/>
      <c r="AV53" s="234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</row>
    <row r="54" spans="1:66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4"/>
      <c r="AA54" s="234"/>
      <c r="AB54" s="234"/>
      <c r="AC54" s="234"/>
      <c r="AD54" s="234"/>
      <c r="AE54" s="234"/>
      <c r="AF54" s="234"/>
      <c r="AG54" s="234"/>
      <c r="AH54" s="234"/>
      <c r="AI54" s="234"/>
      <c r="AJ54" s="234"/>
      <c r="AK54" s="234"/>
      <c r="AL54" s="234"/>
      <c r="AM54" s="234"/>
      <c r="AN54" s="234"/>
      <c r="AO54" s="234"/>
      <c r="AP54" s="234"/>
      <c r="AQ54" s="234"/>
      <c r="AR54" s="234"/>
      <c r="AS54" s="234"/>
      <c r="AT54" s="234"/>
      <c r="AU54" s="234"/>
      <c r="AV54" s="234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</row>
    <row r="55" spans="1:66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4"/>
      <c r="AA55" s="234"/>
      <c r="AB55" s="234"/>
      <c r="AC55" s="234"/>
      <c r="AD55" s="234"/>
      <c r="AE55" s="234"/>
      <c r="AF55" s="234"/>
      <c r="AG55" s="234"/>
      <c r="AH55" s="234"/>
      <c r="AI55" s="234"/>
      <c r="AJ55" s="234"/>
      <c r="AK55" s="234"/>
      <c r="AL55" s="234"/>
      <c r="AM55" s="234"/>
      <c r="AN55" s="234"/>
      <c r="AO55" s="234"/>
      <c r="AP55" s="234"/>
      <c r="AQ55" s="234"/>
      <c r="AR55" s="234"/>
      <c r="AS55" s="234"/>
      <c r="AT55" s="234"/>
      <c r="AU55" s="234"/>
      <c r="AV55" s="234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</row>
    <row r="56" spans="1:66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4"/>
      <c r="AA56" s="234"/>
      <c r="AB56" s="234"/>
      <c r="AC56" s="234"/>
      <c r="AD56" s="234"/>
      <c r="AE56" s="234"/>
      <c r="AF56" s="234"/>
      <c r="AG56" s="234"/>
      <c r="AH56" s="234"/>
      <c r="AI56" s="234"/>
      <c r="AJ56" s="234"/>
      <c r="AK56" s="234"/>
      <c r="AL56" s="234"/>
      <c r="AM56" s="234"/>
      <c r="AN56" s="234"/>
      <c r="AO56" s="234"/>
      <c r="AP56" s="234"/>
      <c r="AQ56" s="234"/>
      <c r="AR56" s="234"/>
      <c r="AS56" s="234"/>
      <c r="AT56" s="234"/>
      <c r="AU56" s="234"/>
      <c r="AV56" s="234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</row>
    <row r="57" spans="1:66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4"/>
      <c r="AA57" s="234"/>
      <c r="AB57" s="234"/>
      <c r="AC57" s="234"/>
      <c r="AD57" s="234"/>
      <c r="AE57" s="234"/>
      <c r="AF57" s="234"/>
      <c r="AG57" s="234"/>
      <c r="AH57" s="234"/>
      <c r="AI57" s="234"/>
      <c r="AJ57" s="234"/>
      <c r="AK57" s="234"/>
      <c r="AL57" s="234"/>
      <c r="AM57" s="234"/>
      <c r="AN57" s="234"/>
      <c r="AO57" s="234"/>
      <c r="AP57" s="234"/>
      <c r="AQ57" s="234"/>
      <c r="AR57" s="234"/>
      <c r="AS57" s="234"/>
      <c r="AT57" s="234"/>
      <c r="AU57" s="234"/>
      <c r="AV57" s="234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</row>
    <row r="58" spans="1:66">
      <c r="A58" s="23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4"/>
      <c r="AA58" s="234"/>
      <c r="AB58" s="234"/>
      <c r="AC58" s="234"/>
      <c r="AD58" s="234"/>
      <c r="AE58" s="234"/>
      <c r="AF58" s="234"/>
      <c r="AG58" s="234"/>
      <c r="AH58" s="234"/>
      <c r="AI58" s="234"/>
      <c r="AJ58" s="234"/>
      <c r="AK58" s="234"/>
      <c r="AL58" s="234"/>
      <c r="AM58" s="234"/>
      <c r="AN58" s="234"/>
      <c r="AO58" s="234"/>
      <c r="AP58" s="234"/>
      <c r="AQ58" s="234"/>
      <c r="AR58" s="234"/>
      <c r="AS58" s="234"/>
      <c r="AT58" s="234"/>
      <c r="AU58" s="234"/>
      <c r="AV58" s="234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</row>
    <row r="59" spans="1:66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</row>
    <row r="60" spans="1:66">
      <c r="A60" s="23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</row>
    <row r="61" spans="1:66">
      <c r="A61" s="234"/>
      <c r="B61" s="234"/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  <c r="O61" s="234"/>
      <c r="P61" s="234"/>
      <c r="Q61" s="234"/>
      <c r="R61" s="234"/>
      <c r="S61" s="234"/>
      <c r="T61" s="234"/>
      <c r="U61" s="234"/>
      <c r="V61" s="234"/>
      <c r="W61" s="234"/>
      <c r="X61" s="234"/>
      <c r="Y61" s="234"/>
      <c r="Z61" s="234"/>
      <c r="AA61" s="234"/>
      <c r="AB61" s="234"/>
      <c r="AC61" s="234"/>
      <c r="AD61" s="234"/>
      <c r="AE61" s="234"/>
      <c r="AF61" s="234"/>
      <c r="AG61" s="234"/>
      <c r="AH61" s="234"/>
      <c r="AI61" s="234"/>
      <c r="AJ61" s="234"/>
      <c r="AK61" s="234"/>
      <c r="AL61" s="234"/>
      <c r="AM61" s="234"/>
      <c r="AN61" s="234"/>
      <c r="AO61" s="234"/>
      <c r="AP61" s="234"/>
      <c r="AQ61" s="234"/>
      <c r="AR61" s="234"/>
      <c r="AS61" s="234"/>
      <c r="AT61" s="234"/>
      <c r="AU61" s="234"/>
      <c r="AV61" s="234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</row>
    <row r="62" spans="1:66">
      <c r="A62" s="234"/>
      <c r="B62" s="234"/>
      <c r="C62" s="234"/>
      <c r="D62" s="234"/>
      <c r="E62" s="234"/>
      <c r="F62" s="234"/>
      <c r="G62" s="234"/>
      <c r="H62" s="234"/>
      <c r="I62" s="234"/>
      <c r="J62" s="234"/>
      <c r="K62" s="234"/>
      <c r="L62" s="234"/>
      <c r="M62" s="234"/>
      <c r="N62" s="234"/>
      <c r="O62" s="234"/>
      <c r="P62" s="234"/>
      <c r="Q62" s="234"/>
      <c r="R62" s="234"/>
      <c r="S62" s="234"/>
      <c r="T62" s="234"/>
      <c r="U62" s="234"/>
      <c r="V62" s="234"/>
      <c r="W62" s="234"/>
      <c r="X62" s="234"/>
      <c r="Y62" s="234"/>
      <c r="Z62" s="234"/>
      <c r="AA62" s="234"/>
      <c r="AB62" s="234"/>
      <c r="AC62" s="234"/>
      <c r="AD62" s="234"/>
      <c r="AE62" s="234"/>
      <c r="AF62" s="234"/>
      <c r="AG62" s="234"/>
      <c r="AH62" s="234"/>
      <c r="AI62" s="234"/>
      <c r="AJ62" s="234"/>
      <c r="AK62" s="234"/>
      <c r="AL62" s="234"/>
      <c r="AM62" s="234"/>
      <c r="AN62" s="234"/>
      <c r="AO62" s="234"/>
      <c r="AP62" s="234"/>
      <c r="AQ62" s="234"/>
      <c r="AR62" s="234"/>
      <c r="AS62" s="234"/>
      <c r="AT62" s="234"/>
      <c r="AU62" s="234"/>
      <c r="AV62" s="234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</row>
    <row r="63" spans="1:66">
      <c r="A63" s="234"/>
      <c r="B63" s="234"/>
      <c r="C63" s="234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</row>
    <row r="64" spans="1:66">
      <c r="A64" s="234"/>
      <c r="B64" s="234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  <c r="R64" s="234"/>
      <c r="S64" s="234"/>
      <c r="T64" s="234"/>
      <c r="U64" s="234"/>
      <c r="V64" s="234"/>
      <c r="W64" s="234"/>
      <c r="X64" s="234"/>
      <c r="Y64" s="234"/>
      <c r="Z64" s="234"/>
      <c r="AA64" s="234"/>
      <c r="AB64" s="234"/>
      <c r="AC64" s="234"/>
      <c r="AD64" s="234"/>
      <c r="AE64" s="234"/>
      <c r="AF64" s="234"/>
      <c r="AG64" s="234"/>
      <c r="AH64" s="234"/>
      <c r="AI64" s="234"/>
      <c r="AJ64" s="234"/>
      <c r="AK64" s="234"/>
      <c r="AL64" s="234"/>
      <c r="AM64" s="234"/>
      <c r="AN64" s="234"/>
      <c r="AO64" s="234"/>
      <c r="AP64" s="234"/>
      <c r="AQ64" s="234"/>
      <c r="AR64" s="234"/>
      <c r="AS64" s="234"/>
      <c r="AT64" s="234"/>
      <c r="AU64" s="234"/>
      <c r="AV64" s="234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</row>
    <row r="65" spans="1:66">
      <c r="A65" s="234"/>
      <c r="B65" s="234"/>
      <c r="C65" s="234"/>
      <c r="D65" s="234"/>
      <c r="E65" s="234"/>
      <c r="F65" s="234"/>
      <c r="G65" s="234"/>
      <c r="H65" s="234"/>
      <c r="I65" s="234"/>
      <c r="J65" s="234"/>
      <c r="K65" s="234"/>
      <c r="L65" s="234"/>
      <c r="M65" s="234"/>
      <c r="N65" s="234"/>
      <c r="O65" s="234"/>
      <c r="P65" s="234"/>
      <c r="Q65" s="234"/>
      <c r="R65" s="234"/>
      <c r="S65" s="234"/>
      <c r="T65" s="234"/>
      <c r="U65" s="234"/>
      <c r="V65" s="234"/>
      <c r="W65" s="234"/>
      <c r="X65" s="234"/>
      <c r="Y65" s="234"/>
      <c r="Z65" s="234"/>
      <c r="AA65" s="234"/>
      <c r="AB65" s="234"/>
      <c r="AC65" s="234"/>
      <c r="AD65" s="234"/>
      <c r="AE65" s="234"/>
      <c r="AF65" s="234"/>
      <c r="AG65" s="234"/>
      <c r="AH65" s="234"/>
      <c r="AI65" s="234"/>
      <c r="AJ65" s="234"/>
      <c r="AK65" s="234"/>
      <c r="AL65" s="234"/>
      <c r="AM65" s="234"/>
      <c r="AN65" s="234"/>
      <c r="AO65" s="234"/>
      <c r="AP65" s="234"/>
      <c r="AQ65" s="234"/>
      <c r="AR65" s="234"/>
      <c r="AS65" s="234"/>
      <c r="AT65" s="234"/>
      <c r="AU65" s="234"/>
      <c r="AV65" s="234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</row>
    <row r="66" spans="1:66">
      <c r="A66" s="234"/>
      <c r="B66" s="234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34"/>
      <c r="AQ66" s="234"/>
      <c r="AR66" s="234"/>
      <c r="AS66" s="234"/>
      <c r="AT66" s="234"/>
      <c r="AU66" s="234"/>
      <c r="AV66" s="234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</row>
    <row r="67" spans="1:66">
      <c r="A67" s="234"/>
      <c r="B67" s="234"/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34"/>
      <c r="AQ67" s="234"/>
      <c r="AR67" s="234"/>
      <c r="AS67" s="234"/>
      <c r="AT67" s="234"/>
      <c r="AU67" s="234"/>
      <c r="AV67" s="234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</row>
    <row r="68" spans="1:66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34"/>
      <c r="AQ68" s="234"/>
      <c r="AR68" s="234"/>
      <c r="AS68" s="234"/>
      <c r="AT68" s="234"/>
      <c r="AU68" s="234"/>
      <c r="AV68" s="234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</row>
    <row r="69" spans="1:66">
      <c r="A69" s="234"/>
      <c r="B69" s="234"/>
      <c r="C69" s="234"/>
      <c r="D69" s="234"/>
      <c r="E69" s="234"/>
      <c r="F69" s="234"/>
      <c r="G69" s="234"/>
      <c r="H69" s="234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34"/>
      <c r="Z69" s="234"/>
      <c r="AA69" s="234"/>
      <c r="AB69" s="234"/>
      <c r="AC69" s="234"/>
      <c r="AD69" s="234"/>
      <c r="AE69" s="234"/>
      <c r="AF69" s="234"/>
      <c r="AG69" s="234"/>
      <c r="AH69" s="234"/>
      <c r="AI69" s="234"/>
      <c r="AJ69" s="234"/>
      <c r="AK69" s="234"/>
      <c r="AL69" s="234"/>
      <c r="AM69" s="234"/>
      <c r="AN69" s="234"/>
      <c r="AO69" s="234"/>
      <c r="AP69" s="234"/>
      <c r="AQ69" s="234"/>
      <c r="AR69" s="234"/>
      <c r="AS69" s="234"/>
      <c r="AT69" s="234"/>
      <c r="AU69" s="234"/>
      <c r="AV69" s="234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</row>
    <row r="70" spans="1:66">
      <c r="A70" s="234"/>
      <c r="B70" s="234"/>
      <c r="C70" s="234"/>
      <c r="D70" s="234"/>
      <c r="E70" s="234"/>
      <c r="F70" s="234"/>
      <c r="G70" s="234"/>
      <c r="H70" s="234"/>
      <c r="I70" s="234"/>
      <c r="J70" s="234"/>
      <c r="K70" s="234"/>
      <c r="L70" s="234"/>
      <c r="M70" s="234"/>
      <c r="N70" s="234"/>
      <c r="O70" s="234"/>
      <c r="P70" s="234"/>
      <c r="Q70" s="234"/>
      <c r="R70" s="234"/>
      <c r="S70" s="234"/>
      <c r="T70" s="234"/>
      <c r="U70" s="234"/>
      <c r="V70" s="234"/>
      <c r="W70" s="234"/>
      <c r="X70" s="234"/>
      <c r="Y70" s="234"/>
      <c r="Z70" s="234"/>
      <c r="AA70" s="234"/>
      <c r="AB70" s="234"/>
      <c r="AC70" s="234"/>
      <c r="AD70" s="234"/>
      <c r="AE70" s="234"/>
      <c r="AF70" s="234"/>
      <c r="AG70" s="234"/>
      <c r="AH70" s="234"/>
      <c r="AI70" s="234"/>
      <c r="AJ70" s="234"/>
      <c r="AK70" s="234"/>
      <c r="AL70" s="234"/>
      <c r="AM70" s="234"/>
      <c r="AN70" s="234"/>
      <c r="AO70" s="234"/>
      <c r="AP70" s="234"/>
      <c r="AQ70" s="234"/>
      <c r="AR70" s="234"/>
      <c r="AS70" s="234"/>
      <c r="AT70" s="234"/>
      <c r="AU70" s="234"/>
      <c r="AV70" s="234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</row>
    <row r="71" spans="1:66">
      <c r="A71" s="234"/>
      <c r="B71" s="234"/>
      <c r="C71" s="234"/>
      <c r="D71" s="234"/>
      <c r="E71" s="234"/>
      <c r="F71" s="234"/>
      <c r="G71" s="234"/>
      <c r="H71" s="234"/>
      <c r="I71" s="234"/>
      <c r="J71" s="234"/>
      <c r="K71" s="234"/>
      <c r="L71" s="234"/>
      <c r="M71" s="234"/>
      <c r="N71" s="234"/>
      <c r="O71" s="234"/>
      <c r="P71" s="234"/>
      <c r="Q71" s="234"/>
      <c r="R71" s="234"/>
      <c r="S71" s="234"/>
      <c r="T71" s="234"/>
      <c r="U71" s="234"/>
      <c r="V71" s="234"/>
      <c r="W71" s="234"/>
      <c r="X71" s="234"/>
      <c r="Y71" s="234"/>
      <c r="Z71" s="234"/>
      <c r="AA71" s="234"/>
      <c r="AB71" s="234"/>
      <c r="AC71" s="234"/>
      <c r="AD71" s="234"/>
      <c r="AE71" s="234"/>
      <c r="AF71" s="234"/>
      <c r="AG71" s="234"/>
      <c r="AH71" s="234"/>
      <c r="AI71" s="234"/>
      <c r="AJ71" s="234"/>
      <c r="AK71" s="234"/>
      <c r="AL71" s="234"/>
      <c r="AM71" s="234"/>
      <c r="AN71" s="234"/>
      <c r="AO71" s="234"/>
      <c r="AP71" s="234"/>
      <c r="AQ71" s="234"/>
      <c r="AR71" s="234"/>
      <c r="AS71" s="234"/>
      <c r="AT71" s="234"/>
      <c r="AU71" s="234"/>
      <c r="AV71" s="234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</row>
    <row r="72" spans="1:66">
      <c r="A72" s="234"/>
      <c r="B72" s="234"/>
      <c r="C72" s="234"/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  <c r="AA72" s="234"/>
      <c r="AB72" s="234"/>
      <c r="AC72" s="234"/>
      <c r="AD72" s="234"/>
      <c r="AE72" s="234"/>
      <c r="AF72" s="234"/>
      <c r="AG72" s="234"/>
      <c r="AH72" s="234"/>
      <c r="AI72" s="234"/>
      <c r="AJ72" s="234"/>
      <c r="AK72" s="234"/>
      <c r="AL72" s="234"/>
      <c r="AM72" s="234"/>
      <c r="AN72" s="234"/>
      <c r="AO72" s="234"/>
      <c r="AP72" s="234"/>
      <c r="AQ72" s="234"/>
      <c r="AR72" s="234"/>
      <c r="AS72" s="234"/>
      <c r="AT72" s="234"/>
      <c r="AU72" s="234"/>
      <c r="AV72" s="234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</row>
    <row r="73" spans="1:66">
      <c r="A73" s="234"/>
      <c r="B73" s="234"/>
      <c r="C73" s="234"/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4"/>
      <c r="O73" s="234"/>
      <c r="P73" s="234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4"/>
      <c r="AD73" s="234"/>
      <c r="AE73" s="234"/>
      <c r="AF73" s="234"/>
      <c r="AG73" s="234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4"/>
      <c r="AT73" s="234"/>
      <c r="AU73" s="234"/>
      <c r="AV73" s="234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</row>
    <row r="74" spans="1:66">
      <c r="A74" s="234"/>
      <c r="B74" s="234"/>
      <c r="C74" s="234"/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D74" s="234"/>
      <c r="AE74" s="234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</row>
    <row r="75" spans="1:66">
      <c r="A75" s="234"/>
      <c r="B75" s="234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4"/>
      <c r="Y75" s="234"/>
      <c r="Z75" s="234"/>
      <c r="AA75" s="234"/>
      <c r="AB75" s="234"/>
      <c r="AC75" s="234"/>
      <c r="AD75" s="234"/>
      <c r="AE75" s="234"/>
      <c r="AF75" s="234"/>
      <c r="AG75" s="234"/>
      <c r="AH75" s="234"/>
      <c r="AI75" s="234"/>
      <c r="AJ75" s="234"/>
      <c r="AK75" s="234"/>
      <c r="AL75" s="234"/>
      <c r="AM75" s="234"/>
      <c r="AN75" s="234"/>
      <c r="AO75" s="234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</row>
    <row r="76" spans="1:66">
      <c r="A76" s="234"/>
      <c r="B76" s="234"/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</row>
    <row r="77" spans="1:66">
      <c r="A77" s="234"/>
      <c r="B77" s="234"/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</row>
    <row r="78" spans="1:66">
      <c r="A78" s="234"/>
      <c r="B78" s="234"/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</row>
    <row r="79" spans="1:66">
      <c r="A79" s="234"/>
      <c r="B79" s="234"/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</row>
    <row r="80" spans="1:66">
      <c r="A80" s="234"/>
      <c r="B80" s="234"/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</row>
    <row r="81" spans="1:66">
      <c r="A81" s="234"/>
      <c r="B81" s="234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</row>
    <row r="82" spans="1:66">
      <c r="A82" s="234"/>
      <c r="B82" s="234"/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</row>
    <row r="83" spans="1:66">
      <c r="A83" s="234"/>
      <c r="B83" s="234"/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</row>
    <row r="84" spans="1:66">
      <c r="A84" s="234"/>
      <c r="B84" s="234"/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</row>
    <row r="85" spans="1:66">
      <c r="A85" s="234"/>
      <c r="B85" s="234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</row>
    <row r="86" spans="1:66">
      <c r="A86" s="234"/>
      <c r="B86" s="234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</row>
    <row r="87" spans="1:66">
      <c r="A87" s="234"/>
      <c r="B87" s="234"/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</row>
    <row r="88" spans="1:66">
      <c r="A88" s="234"/>
      <c r="B88" s="234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4"/>
      <c r="Y88" s="234"/>
      <c r="Z88" s="234"/>
      <c r="AA88" s="234"/>
      <c r="AB88" s="234"/>
      <c r="AC88" s="234"/>
      <c r="AD88" s="234"/>
      <c r="AE88" s="234"/>
      <c r="AF88" s="234"/>
      <c r="AG88" s="234"/>
      <c r="AH88" s="234"/>
      <c r="AI88" s="234"/>
      <c r="AJ88" s="234"/>
      <c r="AK88" s="234"/>
      <c r="AL88" s="234"/>
      <c r="AM88" s="234"/>
      <c r="AN88" s="234"/>
      <c r="AO88" s="234"/>
      <c r="AP88" s="234"/>
      <c r="AQ88" s="234"/>
      <c r="AR88" s="234"/>
      <c r="AS88" s="234"/>
      <c r="AT88" s="234"/>
      <c r="AU88" s="234"/>
      <c r="AV88" s="234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</row>
    <row r="89" spans="1:66">
      <c r="A89" s="234"/>
      <c r="B89" s="234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4"/>
      <c r="Y89" s="234"/>
      <c r="Z89" s="234"/>
      <c r="AA89" s="234"/>
      <c r="AB89" s="234"/>
      <c r="AC89" s="234"/>
      <c r="AD89" s="234"/>
      <c r="AE89" s="234"/>
      <c r="AF89" s="234"/>
      <c r="AG89" s="234"/>
      <c r="AH89" s="234"/>
      <c r="AI89" s="234"/>
      <c r="AJ89" s="234"/>
      <c r="AK89" s="234"/>
      <c r="AL89" s="234"/>
      <c r="AM89" s="234"/>
      <c r="AN89" s="234"/>
      <c r="AO89" s="234"/>
      <c r="AP89" s="234"/>
      <c r="AQ89" s="234"/>
      <c r="AR89" s="234"/>
      <c r="AS89" s="234"/>
      <c r="AT89" s="234"/>
      <c r="AU89" s="234"/>
      <c r="AV89" s="234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</row>
    <row r="90" spans="1:66">
      <c r="A90" s="234"/>
      <c r="B90" s="234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4"/>
      <c r="Y90" s="234"/>
      <c r="Z90" s="234"/>
      <c r="AA90" s="234"/>
      <c r="AB90" s="234"/>
      <c r="AC90" s="234"/>
      <c r="AD90" s="234"/>
      <c r="AE90" s="234"/>
      <c r="AF90" s="234"/>
      <c r="AG90" s="234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</row>
    <row r="91" spans="1:66">
      <c r="A91" s="234"/>
      <c r="B91" s="234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4"/>
      <c r="Y91" s="234"/>
      <c r="Z91" s="234"/>
      <c r="AA91" s="234"/>
      <c r="AB91" s="234"/>
      <c r="AC91" s="234"/>
      <c r="AD91" s="234"/>
      <c r="AE91" s="234"/>
      <c r="AF91" s="234"/>
      <c r="AG91" s="234"/>
      <c r="AH91" s="234"/>
      <c r="AI91" s="234"/>
      <c r="AJ91" s="234"/>
      <c r="AK91" s="234"/>
      <c r="AL91" s="234"/>
      <c r="AM91" s="234"/>
      <c r="AN91" s="234"/>
      <c r="AO91" s="234"/>
      <c r="AP91" s="234"/>
      <c r="AQ91" s="234"/>
      <c r="AR91" s="234"/>
      <c r="AS91" s="234"/>
      <c r="AT91" s="234"/>
      <c r="AU91" s="234"/>
      <c r="AV91" s="234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</row>
    <row r="92" spans="1:66">
      <c r="A92" s="234"/>
      <c r="B92" s="234"/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4"/>
      <c r="Y92" s="234"/>
      <c r="Z92" s="234"/>
      <c r="AA92" s="234"/>
      <c r="AB92" s="234"/>
      <c r="AC92" s="234"/>
      <c r="AD92" s="234"/>
      <c r="AE92" s="234"/>
      <c r="AF92" s="234"/>
      <c r="AG92" s="234"/>
      <c r="AH92" s="234"/>
      <c r="AI92" s="234"/>
      <c r="AJ92" s="234"/>
      <c r="AK92" s="234"/>
      <c r="AL92" s="234"/>
      <c r="AM92" s="234"/>
      <c r="AN92" s="234"/>
      <c r="AO92" s="234"/>
      <c r="AP92" s="234"/>
      <c r="AQ92" s="234"/>
      <c r="AR92" s="234"/>
      <c r="AS92" s="234"/>
      <c r="AT92" s="234"/>
      <c r="AU92" s="234"/>
      <c r="AV92" s="234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</row>
    <row r="93" spans="1:66">
      <c r="A93" s="234"/>
      <c r="B93" s="234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4"/>
      <c r="Y93" s="234"/>
      <c r="Z93" s="234"/>
      <c r="AA93" s="234"/>
      <c r="AB93" s="234"/>
      <c r="AC93" s="234"/>
      <c r="AD93" s="234"/>
      <c r="AE93" s="234"/>
      <c r="AF93" s="234"/>
      <c r="AG93" s="234"/>
      <c r="AH93" s="234"/>
      <c r="AI93" s="234"/>
      <c r="AJ93" s="234"/>
      <c r="AK93" s="234"/>
      <c r="AL93" s="234"/>
      <c r="AM93" s="234"/>
      <c r="AN93" s="234"/>
      <c r="AO93" s="234"/>
      <c r="AP93" s="234"/>
      <c r="AQ93" s="234"/>
      <c r="AR93" s="234"/>
      <c r="AS93" s="234"/>
      <c r="AT93" s="234"/>
      <c r="AU93" s="234"/>
      <c r="AV93" s="234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</row>
    <row r="94" spans="1:66">
      <c r="A94" s="234"/>
      <c r="B94" s="234"/>
      <c r="C94" s="234"/>
      <c r="D94" s="234"/>
      <c r="E94" s="234"/>
      <c r="F94" s="234"/>
      <c r="G94" s="234"/>
      <c r="H94" s="234"/>
      <c r="I94" s="234"/>
      <c r="J94" s="234"/>
      <c r="K94" s="234"/>
      <c r="L94" s="234"/>
      <c r="M94" s="234"/>
      <c r="N94" s="234"/>
      <c r="O94" s="234"/>
      <c r="P94" s="234"/>
      <c r="Q94" s="234"/>
      <c r="R94" s="234"/>
      <c r="S94" s="234"/>
      <c r="T94" s="234"/>
      <c r="U94" s="234"/>
      <c r="V94" s="234"/>
      <c r="W94" s="234"/>
      <c r="X94" s="234"/>
      <c r="Y94" s="234"/>
      <c r="Z94" s="234"/>
      <c r="AA94" s="234"/>
      <c r="AB94" s="234"/>
      <c r="AC94" s="234"/>
      <c r="AD94" s="234"/>
      <c r="AE94" s="234"/>
      <c r="AF94" s="234"/>
      <c r="AG94" s="234"/>
      <c r="AH94" s="234"/>
      <c r="AI94" s="234"/>
      <c r="AJ94" s="234"/>
      <c r="AK94" s="234"/>
      <c r="AL94" s="234"/>
      <c r="AM94" s="234"/>
      <c r="AN94" s="234"/>
      <c r="AO94" s="234"/>
      <c r="AP94" s="234"/>
      <c r="AQ94" s="234"/>
      <c r="AR94" s="234"/>
      <c r="AS94" s="234"/>
      <c r="AT94" s="234"/>
      <c r="AU94" s="234"/>
      <c r="AV94" s="234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</row>
    <row r="95" spans="1:66">
      <c r="A95" s="234"/>
      <c r="B95" s="234"/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34"/>
      <c r="AQ95" s="234"/>
      <c r="AR95" s="234"/>
      <c r="AS95" s="234"/>
      <c r="AT95" s="234"/>
      <c r="AU95" s="234"/>
      <c r="AV95" s="234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</row>
    <row r="96" spans="1:66">
      <c r="A96" s="234"/>
      <c r="B96" s="234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4"/>
      <c r="Y96" s="234"/>
      <c r="Z96" s="234"/>
      <c r="AA96" s="234"/>
      <c r="AB96" s="234"/>
      <c r="AC96" s="234"/>
      <c r="AD96" s="234"/>
      <c r="AE96" s="234"/>
      <c r="AF96" s="234"/>
      <c r="AG96" s="234"/>
      <c r="AH96" s="234"/>
      <c r="AI96" s="234"/>
      <c r="AJ96" s="234"/>
      <c r="AK96" s="234"/>
      <c r="AL96" s="234"/>
      <c r="AM96" s="234"/>
      <c r="AN96" s="234"/>
      <c r="AO96" s="234"/>
      <c r="AP96" s="234"/>
      <c r="AQ96" s="234"/>
      <c r="AR96" s="234"/>
      <c r="AS96" s="234"/>
      <c r="AT96" s="234"/>
      <c r="AU96" s="234"/>
      <c r="AV96" s="234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</row>
    <row r="97" spans="1:66">
      <c r="A97" s="234"/>
      <c r="B97" s="234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4"/>
      <c r="Y97" s="234"/>
      <c r="Z97" s="234"/>
      <c r="AA97" s="234"/>
      <c r="AB97" s="234"/>
      <c r="AC97" s="234"/>
      <c r="AD97" s="234"/>
      <c r="AE97" s="234"/>
      <c r="AF97" s="234"/>
      <c r="AG97" s="234"/>
      <c r="AH97" s="234"/>
      <c r="AI97" s="234"/>
      <c r="AJ97" s="234"/>
      <c r="AK97" s="234"/>
      <c r="AL97" s="234"/>
      <c r="AM97" s="234"/>
      <c r="AN97" s="234"/>
      <c r="AO97" s="234"/>
      <c r="AP97" s="234"/>
      <c r="AQ97" s="234"/>
      <c r="AR97" s="234"/>
      <c r="AS97" s="234"/>
      <c r="AT97" s="234"/>
      <c r="AU97" s="234"/>
      <c r="AV97" s="234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</row>
    <row r="98" spans="1:66">
      <c r="A98" s="234"/>
      <c r="B98" s="234"/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4"/>
      <c r="Y98" s="234"/>
      <c r="Z98" s="234"/>
      <c r="AA98" s="234"/>
      <c r="AB98" s="234"/>
      <c r="AC98" s="234"/>
      <c r="AD98" s="234"/>
      <c r="AE98" s="234"/>
      <c r="AF98" s="234"/>
      <c r="AG98" s="234"/>
      <c r="AH98" s="234"/>
      <c r="AI98" s="234"/>
      <c r="AJ98" s="234"/>
      <c r="AK98" s="234"/>
      <c r="AL98" s="234"/>
      <c r="AM98" s="234"/>
      <c r="AN98" s="234"/>
      <c r="AO98" s="234"/>
      <c r="AP98" s="234"/>
      <c r="AQ98" s="234"/>
      <c r="AR98" s="234"/>
      <c r="AS98" s="234"/>
      <c r="AT98" s="234"/>
      <c r="AU98" s="234"/>
      <c r="AV98" s="234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</row>
    <row r="99" spans="1:66">
      <c r="A99" s="234"/>
      <c r="B99" s="234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  <c r="Y99" s="234"/>
      <c r="Z99" s="234"/>
      <c r="AA99" s="234"/>
      <c r="AB99" s="234"/>
      <c r="AC99" s="234"/>
      <c r="AD99" s="234"/>
      <c r="AE99" s="234"/>
      <c r="AF99" s="234"/>
      <c r="AG99" s="234"/>
      <c r="AH99" s="234"/>
      <c r="AI99" s="234"/>
      <c r="AJ99" s="234"/>
      <c r="AK99" s="234"/>
      <c r="AL99" s="234"/>
      <c r="AM99" s="234"/>
      <c r="AN99" s="234"/>
      <c r="AO99" s="234"/>
      <c r="AP99" s="234"/>
      <c r="AQ99" s="234"/>
      <c r="AR99" s="234"/>
      <c r="AS99" s="234"/>
      <c r="AT99" s="234"/>
      <c r="AU99" s="234"/>
      <c r="AV99" s="234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</row>
    <row r="100" spans="1:66">
      <c r="A100" s="234"/>
      <c r="B100" s="234"/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4"/>
      <c r="Y100" s="234"/>
      <c r="Z100" s="234"/>
      <c r="AA100" s="234"/>
      <c r="AB100" s="234"/>
      <c r="AC100" s="234"/>
      <c r="AD100" s="234"/>
      <c r="AE100" s="234"/>
      <c r="AF100" s="234"/>
      <c r="AG100" s="234"/>
      <c r="AH100" s="234"/>
      <c r="AI100" s="234"/>
      <c r="AJ100" s="234"/>
      <c r="AK100" s="234"/>
      <c r="AL100" s="234"/>
      <c r="AM100" s="234"/>
      <c r="AN100" s="234"/>
      <c r="AO100" s="234"/>
      <c r="AP100" s="234"/>
      <c r="AQ100" s="234"/>
      <c r="AR100" s="234"/>
      <c r="AS100" s="234"/>
      <c r="AT100" s="234"/>
      <c r="AU100" s="234"/>
      <c r="AV100" s="234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</row>
    <row r="101" spans="1:66">
      <c r="A101" s="234"/>
      <c r="B101" s="234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  <c r="AR101" s="234"/>
      <c r="AS101" s="234"/>
      <c r="AT101" s="234"/>
      <c r="AU101" s="234"/>
      <c r="AV101" s="234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</row>
    <row r="102" spans="1:66">
      <c r="A102" s="234"/>
      <c r="B102" s="234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  <c r="AR102" s="234"/>
      <c r="AS102" s="234"/>
      <c r="AT102" s="234"/>
      <c r="AU102" s="234"/>
      <c r="AV102" s="234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</row>
    <row r="103" spans="1:66">
      <c r="A103" s="234"/>
      <c r="B103" s="234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  <c r="AR103" s="234"/>
      <c r="AS103" s="234"/>
      <c r="AT103" s="234"/>
      <c r="AU103" s="234"/>
      <c r="AV103" s="234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</row>
    <row r="104" spans="1:66">
      <c r="A104" s="234"/>
      <c r="B104" s="234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</row>
    <row r="105" spans="1:66">
      <c r="A105" s="234"/>
      <c r="B105" s="234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</row>
    <row r="106" spans="1:66">
      <c r="A106" s="234"/>
      <c r="B106" s="234"/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  <c r="AR106" s="234"/>
      <c r="AS106" s="234"/>
      <c r="AT106" s="234"/>
      <c r="AU106" s="234"/>
      <c r="AV106" s="234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</row>
    <row r="107" spans="1:66">
      <c r="A107" s="234"/>
      <c r="B107" s="234"/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  <c r="AR107" s="234"/>
      <c r="AS107" s="234"/>
      <c r="AT107" s="234"/>
      <c r="AU107" s="234"/>
      <c r="AV107" s="234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</row>
    <row r="108" spans="1:66">
      <c r="A108" s="234"/>
      <c r="B108" s="234"/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  <c r="AR108" s="234"/>
      <c r="AS108" s="234"/>
      <c r="AT108" s="234"/>
      <c r="AU108" s="234"/>
      <c r="AV108" s="234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</row>
    <row r="109" spans="1:66">
      <c r="A109" s="234"/>
      <c r="B109" s="234"/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  <c r="AR109" s="234"/>
      <c r="AS109" s="234"/>
      <c r="AT109" s="234"/>
      <c r="AU109" s="234"/>
      <c r="AV109" s="234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</row>
    <row r="110" spans="1:66">
      <c r="A110" s="234"/>
      <c r="B110" s="234"/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  <c r="AR110" s="234"/>
      <c r="AS110" s="234"/>
      <c r="AT110" s="234"/>
      <c r="AU110" s="234"/>
      <c r="AV110" s="234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</row>
    <row r="111" spans="1:66">
      <c r="A111" s="234"/>
      <c r="B111" s="234"/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  <c r="AR111" s="234"/>
      <c r="AS111" s="234"/>
      <c r="AT111" s="234"/>
      <c r="AU111" s="234"/>
      <c r="AV111" s="234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</row>
    <row r="112" spans="1:66">
      <c r="A112" s="234"/>
      <c r="B112" s="234"/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  <c r="AR112" s="234"/>
      <c r="AS112" s="234"/>
      <c r="AT112" s="234"/>
      <c r="AU112" s="234"/>
      <c r="AV112" s="234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</row>
    <row r="113" spans="1:66">
      <c r="A113" s="234"/>
      <c r="B113" s="234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  <c r="AR113" s="234"/>
      <c r="AS113" s="234"/>
      <c r="AT113" s="234"/>
      <c r="AU113" s="234"/>
      <c r="AV113" s="234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</row>
    <row r="114" spans="1:66">
      <c r="A114" s="234"/>
      <c r="B114" s="234"/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  <c r="AR114" s="234"/>
      <c r="AS114" s="234"/>
      <c r="AT114" s="234"/>
      <c r="AU114" s="234"/>
      <c r="AV114" s="234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</row>
    <row r="115" spans="1:66">
      <c r="A115" s="234"/>
      <c r="B115" s="234"/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  <c r="AR115" s="234"/>
      <c r="AS115" s="234"/>
      <c r="AT115" s="234"/>
      <c r="AU115" s="234"/>
      <c r="AV115" s="234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</row>
    <row r="116" spans="1:66">
      <c r="A116" s="234"/>
      <c r="B116" s="234"/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  <c r="AR116" s="234"/>
      <c r="AS116" s="234"/>
      <c r="AT116" s="234"/>
      <c r="AU116" s="234"/>
      <c r="AV116" s="234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</row>
    <row r="117" spans="1:66">
      <c r="A117" s="234"/>
      <c r="B117" s="234"/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  <c r="AR117" s="234"/>
      <c r="AS117" s="234"/>
      <c r="AT117" s="234"/>
      <c r="AU117" s="234"/>
      <c r="AV117" s="234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</row>
    <row r="118" spans="1:66">
      <c r="A118" s="234"/>
      <c r="B118" s="234"/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4"/>
      <c r="Y118" s="234"/>
      <c r="Z118" s="234"/>
      <c r="AA118" s="234"/>
      <c r="AB118" s="234"/>
      <c r="AC118" s="234"/>
      <c r="AD118" s="234"/>
      <c r="AE118" s="234"/>
      <c r="AF118" s="234"/>
      <c r="AG118" s="234"/>
      <c r="AH118" s="234"/>
      <c r="AI118" s="234"/>
      <c r="AJ118" s="234"/>
      <c r="AK118" s="234"/>
      <c r="AL118" s="234"/>
      <c r="AM118" s="234"/>
      <c r="AN118" s="234"/>
      <c r="AO118" s="234"/>
      <c r="AP118" s="234"/>
      <c r="AQ118" s="234"/>
      <c r="AR118" s="234"/>
      <c r="AS118" s="234"/>
      <c r="AT118" s="234"/>
      <c r="AU118" s="234"/>
      <c r="AV118" s="234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</row>
    <row r="119" spans="1:66">
      <c r="A119" s="234"/>
      <c r="B119" s="234"/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4"/>
      <c r="Y119" s="234"/>
      <c r="Z119" s="234"/>
      <c r="AA119" s="234"/>
      <c r="AB119" s="234"/>
      <c r="AC119" s="234"/>
      <c r="AD119" s="234"/>
      <c r="AE119" s="234"/>
      <c r="AF119" s="234"/>
      <c r="AG119" s="234"/>
      <c r="AH119" s="234"/>
      <c r="AI119" s="234"/>
      <c r="AJ119" s="234"/>
      <c r="AK119" s="234"/>
      <c r="AL119" s="234"/>
      <c r="AM119" s="234"/>
      <c r="AN119" s="234"/>
      <c r="AO119" s="234"/>
      <c r="AP119" s="234"/>
      <c r="AQ119" s="234"/>
      <c r="AR119" s="234"/>
      <c r="AS119" s="234"/>
      <c r="AT119" s="234"/>
      <c r="AU119" s="234"/>
      <c r="AV119" s="234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</row>
    <row r="120" spans="1:66">
      <c r="A120" s="234"/>
      <c r="B120" s="234"/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4"/>
      <c r="Y120" s="234"/>
      <c r="Z120" s="234"/>
      <c r="AA120" s="234"/>
      <c r="AB120" s="234"/>
      <c r="AC120" s="234"/>
      <c r="AD120" s="234"/>
      <c r="AE120" s="234"/>
      <c r="AF120" s="234"/>
      <c r="AG120" s="234"/>
      <c r="AH120" s="234"/>
      <c r="AI120" s="234"/>
      <c r="AJ120" s="234"/>
      <c r="AK120" s="234"/>
      <c r="AL120" s="234"/>
      <c r="AM120" s="234"/>
      <c r="AN120" s="234"/>
      <c r="AO120" s="234"/>
      <c r="AP120" s="234"/>
      <c r="AQ120" s="234"/>
      <c r="AR120" s="234"/>
      <c r="AS120" s="234"/>
      <c r="AT120" s="234"/>
      <c r="AU120" s="234"/>
      <c r="AV120" s="234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</row>
    <row r="121" spans="1:66">
      <c r="A121" s="234"/>
      <c r="B121" s="234"/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4"/>
      <c r="Y121" s="234"/>
      <c r="Z121" s="234"/>
      <c r="AA121" s="234"/>
      <c r="AB121" s="234"/>
      <c r="AC121" s="234"/>
      <c r="AD121" s="234"/>
      <c r="AE121" s="234"/>
      <c r="AF121" s="234"/>
      <c r="AG121" s="234"/>
      <c r="AH121" s="234"/>
      <c r="AI121" s="234"/>
      <c r="AJ121" s="234"/>
      <c r="AK121" s="234"/>
      <c r="AL121" s="234"/>
      <c r="AM121" s="234"/>
      <c r="AN121" s="234"/>
      <c r="AO121" s="234"/>
      <c r="AP121" s="234"/>
      <c r="AQ121" s="234"/>
      <c r="AR121" s="234"/>
      <c r="AS121" s="234"/>
      <c r="AT121" s="234"/>
      <c r="AU121" s="234"/>
      <c r="AV121" s="234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</row>
    <row r="122" spans="1:66">
      <c r="A122" s="234"/>
      <c r="B122" s="234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4"/>
      <c r="Y122" s="234"/>
      <c r="Z122" s="234"/>
      <c r="AA122" s="234"/>
      <c r="AB122" s="234"/>
      <c r="AC122" s="234"/>
      <c r="AD122" s="234"/>
      <c r="AE122" s="234"/>
      <c r="AF122" s="234"/>
      <c r="AG122" s="234"/>
      <c r="AH122" s="234"/>
      <c r="AI122" s="234"/>
      <c r="AJ122" s="234"/>
      <c r="AK122" s="234"/>
      <c r="AL122" s="234"/>
      <c r="AM122" s="234"/>
      <c r="AN122" s="234"/>
      <c r="AO122" s="234"/>
      <c r="AP122" s="234"/>
      <c r="AQ122" s="234"/>
      <c r="AR122" s="234"/>
      <c r="AS122" s="234"/>
      <c r="AT122" s="234"/>
      <c r="AU122" s="234"/>
      <c r="AV122" s="234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</row>
    <row r="123" spans="1:66">
      <c r="A123" s="234"/>
      <c r="B123" s="234"/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4"/>
      <c r="Y123" s="234"/>
      <c r="Z123" s="234"/>
      <c r="AA123" s="234"/>
      <c r="AB123" s="234"/>
      <c r="AC123" s="234"/>
      <c r="AD123" s="234"/>
      <c r="AE123" s="234"/>
      <c r="AF123" s="234"/>
      <c r="AG123" s="234"/>
      <c r="AH123" s="234"/>
      <c r="AI123" s="234"/>
      <c r="AJ123" s="234"/>
      <c r="AK123" s="234"/>
      <c r="AL123" s="234"/>
      <c r="AM123" s="234"/>
      <c r="AN123" s="234"/>
      <c r="AO123" s="234"/>
      <c r="AP123" s="234"/>
      <c r="AQ123" s="234"/>
      <c r="AR123" s="234"/>
      <c r="AS123" s="234"/>
      <c r="AT123" s="234"/>
      <c r="AU123" s="234"/>
      <c r="AV123" s="234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</row>
    <row r="124" spans="1:66">
      <c r="A124" s="234"/>
      <c r="B124" s="234"/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4"/>
      <c r="Y124" s="234"/>
      <c r="Z124" s="234"/>
      <c r="AA124" s="234"/>
      <c r="AB124" s="234"/>
      <c r="AC124" s="234"/>
      <c r="AD124" s="234"/>
      <c r="AE124" s="234"/>
      <c r="AF124" s="234"/>
      <c r="AG124" s="234"/>
      <c r="AH124" s="234"/>
      <c r="AI124" s="234"/>
      <c r="AJ124" s="234"/>
      <c r="AK124" s="234"/>
      <c r="AL124" s="234"/>
      <c r="AM124" s="234"/>
      <c r="AN124" s="234"/>
      <c r="AO124" s="234"/>
      <c r="AP124" s="234"/>
      <c r="AQ124" s="234"/>
      <c r="AR124" s="234"/>
      <c r="AS124" s="234"/>
      <c r="AT124" s="234"/>
      <c r="AU124" s="234"/>
      <c r="AV124" s="234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</row>
    <row r="125" spans="1:66">
      <c r="A125" s="234"/>
      <c r="B125" s="234"/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4"/>
      <c r="Y125" s="234"/>
      <c r="Z125" s="234"/>
      <c r="AA125" s="234"/>
      <c r="AB125" s="234"/>
      <c r="AC125" s="234"/>
      <c r="AD125" s="234"/>
      <c r="AE125" s="234"/>
      <c r="AF125" s="234"/>
      <c r="AG125" s="234"/>
      <c r="AH125" s="234"/>
      <c r="AI125" s="234"/>
      <c r="AJ125" s="234"/>
      <c r="AK125" s="234"/>
      <c r="AL125" s="234"/>
      <c r="AM125" s="234"/>
      <c r="AN125" s="234"/>
      <c r="AO125" s="234"/>
      <c r="AP125" s="234"/>
      <c r="AQ125" s="234"/>
      <c r="AR125" s="234"/>
      <c r="AS125" s="234"/>
      <c r="AT125" s="234"/>
      <c r="AU125" s="234"/>
      <c r="AV125" s="234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</row>
    <row r="126" spans="1:66">
      <c r="A126" s="234"/>
      <c r="B126" s="234"/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234"/>
      <c r="AJ126" s="234"/>
      <c r="AK126" s="234"/>
      <c r="AL126" s="234"/>
      <c r="AM126" s="234"/>
      <c r="AN126" s="234"/>
      <c r="AO126" s="234"/>
      <c r="AP126" s="234"/>
      <c r="AQ126" s="234"/>
      <c r="AR126" s="234"/>
      <c r="AS126" s="234"/>
      <c r="AT126" s="234"/>
      <c r="AU126" s="234"/>
      <c r="AV126" s="234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</row>
    <row r="127" spans="1:66">
      <c r="A127" s="234"/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234"/>
      <c r="AJ127" s="234"/>
      <c r="AK127" s="234"/>
      <c r="AL127" s="234"/>
      <c r="AM127" s="234"/>
      <c r="AN127" s="234"/>
      <c r="AO127" s="234"/>
      <c r="AP127" s="234"/>
      <c r="AQ127" s="234"/>
      <c r="AR127" s="234"/>
      <c r="AS127" s="234"/>
      <c r="AT127" s="234"/>
      <c r="AU127" s="234"/>
      <c r="AV127" s="234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</row>
    <row r="128" spans="1:66">
      <c r="A128" s="234"/>
      <c r="B128" s="234"/>
      <c r="C128" s="234"/>
      <c r="D128" s="234"/>
      <c r="E128" s="234"/>
      <c r="F128" s="234"/>
      <c r="G128" s="234"/>
      <c r="H128" s="234"/>
      <c r="I128" s="234"/>
      <c r="J128" s="234"/>
      <c r="K128" s="234"/>
      <c r="L128" s="234"/>
      <c r="M128" s="234"/>
      <c r="N128" s="234"/>
      <c r="O128" s="234"/>
      <c r="P128" s="234"/>
      <c r="Q128" s="234"/>
      <c r="R128" s="234"/>
      <c r="S128" s="234"/>
      <c r="T128" s="234"/>
      <c r="U128" s="234"/>
      <c r="V128" s="234"/>
      <c r="W128" s="234"/>
      <c r="X128" s="234"/>
      <c r="Y128" s="234"/>
      <c r="Z128" s="234"/>
      <c r="AA128" s="234"/>
      <c r="AB128" s="234"/>
      <c r="AC128" s="234"/>
      <c r="AD128" s="234"/>
      <c r="AE128" s="234"/>
      <c r="AF128" s="234"/>
      <c r="AG128" s="234"/>
      <c r="AH128" s="234"/>
      <c r="AI128" s="234"/>
      <c r="AJ128" s="234"/>
      <c r="AK128" s="234"/>
      <c r="AL128" s="234"/>
      <c r="AM128" s="234"/>
      <c r="AN128" s="234"/>
      <c r="AO128" s="234"/>
      <c r="AP128" s="234"/>
      <c r="AQ128" s="234"/>
      <c r="AR128" s="234"/>
      <c r="AS128" s="234"/>
      <c r="AT128" s="234"/>
      <c r="AU128" s="234"/>
      <c r="AV128" s="234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</row>
    <row r="129" spans="1:66">
      <c r="A129" s="234"/>
      <c r="B129" s="234"/>
      <c r="C129" s="234"/>
      <c r="D129" s="234"/>
      <c r="E129" s="234"/>
      <c r="F129" s="234"/>
      <c r="G129" s="234"/>
      <c r="H129" s="234"/>
      <c r="I129" s="234"/>
      <c r="J129" s="234"/>
      <c r="K129" s="234"/>
      <c r="L129" s="234"/>
      <c r="M129" s="234"/>
      <c r="N129" s="234"/>
      <c r="O129" s="234"/>
      <c r="P129" s="234"/>
      <c r="Q129" s="234"/>
      <c r="R129" s="234"/>
      <c r="S129" s="234"/>
      <c r="T129" s="234"/>
      <c r="U129" s="234"/>
      <c r="V129" s="234"/>
      <c r="W129" s="234"/>
      <c r="X129" s="234"/>
      <c r="Y129" s="234"/>
      <c r="Z129" s="234"/>
      <c r="AA129" s="234"/>
      <c r="AB129" s="234"/>
      <c r="AC129" s="234"/>
      <c r="AD129" s="234"/>
      <c r="AE129" s="234"/>
      <c r="AF129" s="234"/>
      <c r="AG129" s="234"/>
      <c r="AH129" s="234"/>
      <c r="AI129" s="234"/>
      <c r="AJ129" s="234"/>
      <c r="AK129" s="234"/>
      <c r="AL129" s="234"/>
      <c r="AM129" s="234"/>
      <c r="AN129" s="234"/>
      <c r="AO129" s="234"/>
      <c r="AP129" s="234"/>
      <c r="AQ129" s="234"/>
      <c r="AR129" s="234"/>
      <c r="AS129" s="234"/>
      <c r="AT129" s="234"/>
      <c r="AU129" s="234"/>
      <c r="AV129" s="234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I129" s="234"/>
      <c r="BJ129" s="234"/>
      <c r="BK129" s="234"/>
      <c r="BL129" s="234"/>
      <c r="BM129" s="234"/>
      <c r="BN129" s="234"/>
    </row>
    <row r="130" spans="1:66">
      <c r="A130" s="234"/>
      <c r="B130" s="234"/>
      <c r="C130" s="234"/>
      <c r="D130" s="234"/>
      <c r="E130" s="234"/>
      <c r="F130" s="234"/>
      <c r="G130" s="234"/>
      <c r="H130" s="234"/>
      <c r="I130" s="234"/>
      <c r="J130" s="234"/>
      <c r="K130" s="234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34"/>
      <c r="AB130" s="234"/>
      <c r="AC130" s="234"/>
      <c r="AD130" s="234"/>
      <c r="AE130" s="234"/>
      <c r="AF130" s="234"/>
      <c r="AG130" s="234"/>
      <c r="AH130" s="234"/>
      <c r="AI130" s="234"/>
      <c r="AJ130" s="234"/>
      <c r="AK130" s="234"/>
      <c r="AL130" s="234"/>
      <c r="AM130" s="234"/>
      <c r="AN130" s="234"/>
      <c r="AO130" s="234"/>
      <c r="AP130" s="234"/>
      <c r="AQ130" s="234"/>
      <c r="AR130" s="234"/>
      <c r="AS130" s="234"/>
      <c r="AT130" s="234"/>
      <c r="AU130" s="234"/>
      <c r="AV130" s="234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</row>
    <row r="131" spans="1:66">
      <c r="A131" s="234"/>
      <c r="B131" s="234"/>
      <c r="C131" s="234"/>
      <c r="D131" s="234"/>
      <c r="E131" s="234"/>
      <c r="F131" s="234"/>
      <c r="G131" s="234"/>
      <c r="H131" s="234"/>
      <c r="I131" s="234"/>
      <c r="J131" s="234"/>
      <c r="K131" s="234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34"/>
      <c r="AB131" s="234"/>
      <c r="AC131" s="234"/>
      <c r="AD131" s="234"/>
      <c r="AE131" s="234"/>
      <c r="AF131" s="234"/>
      <c r="AG131" s="234"/>
      <c r="AH131" s="234"/>
      <c r="AI131" s="234"/>
      <c r="AJ131" s="234"/>
      <c r="AK131" s="234"/>
      <c r="AL131" s="234"/>
      <c r="AM131" s="234"/>
      <c r="AN131" s="234"/>
      <c r="AO131" s="234"/>
      <c r="AP131" s="234"/>
      <c r="AQ131" s="234"/>
      <c r="AR131" s="234"/>
      <c r="AS131" s="234"/>
      <c r="AT131" s="234"/>
      <c r="AU131" s="234"/>
      <c r="AV131" s="234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</row>
    <row r="132" spans="1:66">
      <c r="A132" s="234"/>
      <c r="B132" s="234"/>
      <c r="C132" s="234"/>
      <c r="D132" s="234"/>
      <c r="E132" s="234"/>
      <c r="F132" s="234"/>
      <c r="G132" s="234"/>
      <c r="H132" s="234"/>
      <c r="I132" s="234"/>
      <c r="J132" s="234"/>
      <c r="K132" s="234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34"/>
      <c r="AB132" s="234"/>
      <c r="AC132" s="234"/>
      <c r="AD132" s="234"/>
      <c r="AE132" s="234"/>
      <c r="AF132" s="234"/>
      <c r="AG132" s="234"/>
      <c r="AH132" s="234"/>
      <c r="AI132" s="234"/>
      <c r="AJ132" s="234"/>
      <c r="AK132" s="234"/>
      <c r="AL132" s="234"/>
      <c r="AM132" s="234"/>
      <c r="AN132" s="234"/>
      <c r="AO132" s="234"/>
      <c r="AP132" s="234"/>
      <c r="AQ132" s="234"/>
      <c r="AR132" s="234"/>
      <c r="AS132" s="234"/>
      <c r="AT132" s="234"/>
      <c r="AU132" s="234"/>
      <c r="AV132" s="234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</row>
    <row r="133" spans="1:66">
      <c r="A133" s="234"/>
      <c r="B133" s="234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  <c r="AV133" s="234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</row>
    <row r="134" spans="1:66">
      <c r="A134" s="234"/>
      <c r="B134" s="234"/>
      <c r="C134" s="234"/>
      <c r="D134" s="234"/>
      <c r="E134" s="234"/>
      <c r="F134" s="234"/>
      <c r="G134" s="234"/>
      <c r="H134" s="234"/>
      <c r="I134" s="234"/>
      <c r="J134" s="234"/>
      <c r="K134" s="234"/>
      <c r="L134" s="234"/>
      <c r="M134" s="234"/>
      <c r="N134" s="234"/>
      <c r="O134" s="234"/>
      <c r="P134" s="234"/>
      <c r="Q134" s="234"/>
      <c r="R134" s="234"/>
      <c r="S134" s="234"/>
      <c r="T134" s="234"/>
      <c r="U134" s="234"/>
      <c r="V134" s="234"/>
      <c r="W134" s="234"/>
      <c r="X134" s="234"/>
      <c r="Y134" s="234"/>
      <c r="Z134" s="234"/>
      <c r="AA134" s="234"/>
      <c r="AB134" s="234"/>
      <c r="AC134" s="234"/>
      <c r="AD134" s="234"/>
      <c r="AE134" s="234"/>
      <c r="AF134" s="234"/>
      <c r="AG134" s="234"/>
      <c r="AH134" s="234"/>
      <c r="AI134" s="234"/>
      <c r="AJ134" s="234"/>
      <c r="AK134" s="234"/>
      <c r="AL134" s="234"/>
      <c r="AM134" s="234"/>
      <c r="AN134" s="234"/>
      <c r="AO134" s="234"/>
      <c r="AP134" s="234"/>
      <c r="AQ134" s="234"/>
      <c r="AR134" s="234"/>
      <c r="AS134" s="234"/>
      <c r="AT134" s="234"/>
      <c r="AU134" s="234"/>
      <c r="AV134" s="234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</row>
    <row r="135" spans="1:66">
      <c r="A135" s="234"/>
      <c r="B135" s="234"/>
      <c r="C135" s="234"/>
      <c r="D135" s="234"/>
      <c r="E135" s="234"/>
      <c r="F135" s="234"/>
      <c r="G135" s="234"/>
      <c r="H135" s="234"/>
      <c r="I135" s="234"/>
      <c r="J135" s="234"/>
      <c r="K135" s="234"/>
      <c r="L135" s="234"/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  <c r="AA135" s="234"/>
      <c r="AB135" s="234"/>
      <c r="AC135" s="234"/>
      <c r="AD135" s="234"/>
      <c r="AE135" s="234"/>
      <c r="AF135" s="234"/>
      <c r="AG135" s="234"/>
      <c r="AH135" s="234"/>
      <c r="AI135" s="234"/>
      <c r="AJ135" s="234"/>
      <c r="AK135" s="234"/>
      <c r="AL135" s="234"/>
      <c r="AM135" s="234"/>
      <c r="AN135" s="234"/>
      <c r="AO135" s="234"/>
      <c r="AP135" s="234"/>
      <c r="AQ135" s="234"/>
      <c r="AR135" s="234"/>
      <c r="AS135" s="234"/>
      <c r="AT135" s="234"/>
      <c r="AU135" s="234"/>
      <c r="AV135" s="234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</row>
    <row r="136" spans="1:66">
      <c r="A136" s="234"/>
      <c r="B136" s="234"/>
      <c r="C136" s="234"/>
      <c r="D136" s="234"/>
      <c r="E136" s="234"/>
      <c r="F136" s="234"/>
      <c r="G136" s="234"/>
      <c r="H136" s="234"/>
      <c r="I136" s="234"/>
      <c r="J136" s="234"/>
      <c r="K136" s="234"/>
      <c r="L136" s="234"/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  <c r="AA136" s="234"/>
      <c r="AB136" s="234"/>
      <c r="AC136" s="234"/>
      <c r="AD136" s="234"/>
      <c r="AE136" s="234"/>
      <c r="AF136" s="234"/>
      <c r="AG136" s="234"/>
      <c r="AH136" s="234"/>
      <c r="AI136" s="234"/>
      <c r="AJ136" s="234"/>
      <c r="AK136" s="234"/>
      <c r="AL136" s="234"/>
      <c r="AM136" s="234"/>
      <c r="AN136" s="234"/>
      <c r="AO136" s="234"/>
      <c r="AP136" s="234"/>
      <c r="AQ136" s="234"/>
      <c r="AR136" s="234"/>
      <c r="AS136" s="234"/>
      <c r="AT136" s="234"/>
      <c r="AU136" s="234"/>
      <c r="AV136" s="234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</row>
    <row r="137" spans="1:66">
      <c r="A137" s="234"/>
      <c r="B137" s="234"/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  <c r="O137" s="234"/>
      <c r="P137" s="234"/>
      <c r="Q137" s="234"/>
      <c r="R137" s="234"/>
      <c r="S137" s="234"/>
      <c r="T137" s="234"/>
      <c r="U137" s="234"/>
      <c r="V137" s="234"/>
      <c r="W137" s="234"/>
      <c r="X137" s="234"/>
      <c r="Y137" s="234"/>
      <c r="Z137" s="234"/>
      <c r="AA137" s="234"/>
      <c r="AB137" s="234"/>
      <c r="AC137" s="234"/>
      <c r="AD137" s="234"/>
      <c r="AE137" s="234"/>
      <c r="AF137" s="234"/>
      <c r="AG137" s="234"/>
      <c r="AH137" s="234"/>
      <c r="AI137" s="234"/>
      <c r="AJ137" s="234"/>
      <c r="AK137" s="234"/>
      <c r="AL137" s="234"/>
      <c r="AM137" s="234"/>
      <c r="AN137" s="234"/>
      <c r="AO137" s="234"/>
      <c r="AP137" s="234"/>
      <c r="AQ137" s="234"/>
      <c r="AR137" s="234"/>
      <c r="AS137" s="234"/>
      <c r="AT137" s="234"/>
      <c r="AU137" s="234"/>
      <c r="AV137" s="234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</row>
    <row r="138" spans="1:66">
      <c r="A138" s="234"/>
      <c r="B138" s="234"/>
      <c r="C138" s="234"/>
      <c r="D138" s="234"/>
      <c r="E138" s="234"/>
      <c r="F138" s="234"/>
      <c r="G138" s="234"/>
      <c r="H138" s="234"/>
      <c r="I138" s="234"/>
      <c r="J138" s="234"/>
      <c r="K138" s="234"/>
      <c r="L138" s="234"/>
      <c r="M138" s="234"/>
      <c r="N138" s="234"/>
      <c r="O138" s="234"/>
      <c r="P138" s="234"/>
      <c r="Q138" s="234"/>
      <c r="R138" s="234"/>
      <c r="S138" s="234"/>
      <c r="T138" s="234"/>
      <c r="U138" s="234"/>
      <c r="V138" s="234"/>
      <c r="W138" s="234"/>
      <c r="X138" s="234"/>
      <c r="Y138" s="234"/>
      <c r="Z138" s="234"/>
      <c r="AA138" s="234"/>
      <c r="AB138" s="234"/>
      <c r="AC138" s="234"/>
      <c r="AD138" s="234"/>
      <c r="AE138" s="234"/>
      <c r="AF138" s="234"/>
      <c r="AG138" s="234"/>
      <c r="AH138" s="234"/>
      <c r="AI138" s="234"/>
      <c r="AJ138" s="234"/>
      <c r="AK138" s="234"/>
      <c r="AL138" s="234"/>
      <c r="AM138" s="234"/>
      <c r="AN138" s="234"/>
      <c r="AO138" s="234"/>
      <c r="AP138" s="234"/>
      <c r="AQ138" s="234"/>
      <c r="AR138" s="234"/>
      <c r="AS138" s="234"/>
      <c r="AT138" s="234"/>
      <c r="AU138" s="234"/>
      <c r="AV138" s="234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</row>
    <row r="139" spans="1:66">
      <c r="A139" s="234"/>
      <c r="B139" s="234"/>
      <c r="C139" s="234"/>
      <c r="D139" s="234"/>
      <c r="E139" s="234"/>
      <c r="F139" s="234"/>
      <c r="G139" s="234"/>
      <c r="H139" s="234"/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X139" s="234"/>
      <c r="Y139" s="234"/>
      <c r="Z139" s="234"/>
      <c r="AA139" s="234"/>
      <c r="AB139" s="234"/>
      <c r="AC139" s="234"/>
      <c r="AD139" s="234"/>
      <c r="AE139" s="234"/>
      <c r="AF139" s="234"/>
      <c r="AG139" s="234"/>
      <c r="AH139" s="234"/>
      <c r="AI139" s="234"/>
      <c r="AJ139" s="234"/>
      <c r="AK139" s="234"/>
      <c r="AL139" s="234"/>
      <c r="AM139" s="234"/>
      <c r="AN139" s="234"/>
      <c r="AO139" s="234"/>
      <c r="AP139" s="234"/>
      <c r="AQ139" s="234"/>
      <c r="AR139" s="234"/>
      <c r="AS139" s="234"/>
      <c r="AT139" s="234"/>
      <c r="AU139" s="234"/>
      <c r="AV139" s="234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</row>
    <row r="140" spans="1:66">
      <c r="A140" s="234"/>
      <c r="B140" s="234"/>
      <c r="C140" s="234"/>
      <c r="D140" s="234"/>
      <c r="E140" s="234"/>
      <c r="F140" s="234"/>
      <c r="G140" s="234"/>
      <c r="H140" s="234"/>
      <c r="I140" s="234"/>
      <c r="J140" s="234"/>
      <c r="K140" s="234"/>
      <c r="L140" s="234"/>
      <c r="M140" s="234"/>
      <c r="N140" s="234"/>
      <c r="O140" s="234"/>
      <c r="P140" s="234"/>
      <c r="Q140" s="234"/>
      <c r="R140" s="234"/>
      <c r="S140" s="234"/>
      <c r="T140" s="234"/>
      <c r="U140" s="234"/>
      <c r="V140" s="234"/>
      <c r="W140" s="234"/>
      <c r="X140" s="234"/>
      <c r="Y140" s="234"/>
      <c r="Z140" s="234"/>
      <c r="AA140" s="234"/>
      <c r="AB140" s="234"/>
      <c r="AC140" s="234"/>
      <c r="AD140" s="234"/>
      <c r="AE140" s="234"/>
      <c r="AF140" s="234"/>
      <c r="AG140" s="234"/>
      <c r="AH140" s="234"/>
      <c r="AI140" s="234"/>
      <c r="AJ140" s="234"/>
      <c r="AK140" s="234"/>
      <c r="AL140" s="234"/>
      <c r="AM140" s="234"/>
      <c r="AN140" s="234"/>
      <c r="AO140" s="234"/>
      <c r="AP140" s="234"/>
      <c r="AQ140" s="234"/>
      <c r="AR140" s="234"/>
      <c r="AS140" s="234"/>
      <c r="AT140" s="234"/>
      <c r="AU140" s="234"/>
      <c r="AV140" s="234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</row>
    <row r="141" spans="1:66">
      <c r="A141" s="234"/>
      <c r="B141" s="234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  <c r="AV141" s="234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</row>
    <row r="142" spans="1:66">
      <c r="A142" s="234"/>
      <c r="B142" s="234"/>
      <c r="C142" s="234"/>
      <c r="D142" s="234"/>
      <c r="E142" s="234"/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234"/>
      <c r="AE142" s="234"/>
      <c r="AF142" s="234"/>
      <c r="AG142" s="234"/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R142" s="234"/>
      <c r="AS142" s="234"/>
      <c r="AT142" s="234"/>
      <c r="AU142" s="234"/>
      <c r="AV142" s="234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</row>
    <row r="143" spans="1:66">
      <c r="A143" s="234"/>
      <c r="B143" s="234"/>
      <c r="C143" s="234"/>
      <c r="D143" s="234"/>
      <c r="E143" s="234"/>
      <c r="F143" s="234"/>
      <c r="G143" s="234"/>
      <c r="H143" s="234"/>
      <c r="I143" s="234"/>
      <c r="J143" s="234"/>
      <c r="K143" s="234"/>
      <c r="L143" s="234"/>
      <c r="M143" s="234"/>
      <c r="N143" s="234"/>
      <c r="O143" s="234"/>
      <c r="P143" s="234"/>
      <c r="Q143" s="234"/>
      <c r="R143" s="234"/>
      <c r="S143" s="234"/>
      <c r="T143" s="234"/>
      <c r="U143" s="234"/>
      <c r="V143" s="234"/>
      <c r="W143" s="234"/>
      <c r="X143" s="234"/>
      <c r="Y143" s="234"/>
      <c r="Z143" s="234"/>
      <c r="AA143" s="234"/>
      <c r="AB143" s="234"/>
      <c r="AC143" s="234"/>
      <c r="AD143" s="234"/>
      <c r="AE143" s="234"/>
      <c r="AF143" s="234"/>
      <c r="AG143" s="234"/>
      <c r="AH143" s="234"/>
      <c r="AI143" s="234"/>
      <c r="AJ143" s="234"/>
      <c r="AK143" s="234"/>
      <c r="AL143" s="234"/>
      <c r="AM143" s="234"/>
      <c r="AN143" s="234"/>
      <c r="AO143" s="234"/>
      <c r="AP143" s="234"/>
      <c r="AQ143" s="234"/>
      <c r="AR143" s="234"/>
      <c r="AS143" s="234"/>
      <c r="AT143" s="234"/>
      <c r="AU143" s="234"/>
      <c r="AV143" s="234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</row>
    <row r="144" spans="1:66">
      <c r="A144" s="234"/>
      <c r="B144" s="234"/>
      <c r="C144" s="234"/>
      <c r="D144" s="234"/>
      <c r="E144" s="234"/>
      <c r="F144" s="234"/>
      <c r="G144" s="234"/>
      <c r="H144" s="234"/>
      <c r="I144" s="234"/>
      <c r="J144" s="234"/>
      <c r="K144" s="234"/>
      <c r="L144" s="234"/>
      <c r="M144" s="234"/>
      <c r="N144" s="234"/>
      <c r="O144" s="234"/>
      <c r="P144" s="234"/>
      <c r="Q144" s="234"/>
      <c r="R144" s="234"/>
      <c r="S144" s="234"/>
      <c r="T144" s="234"/>
      <c r="U144" s="234"/>
      <c r="V144" s="234"/>
      <c r="W144" s="234"/>
      <c r="X144" s="234"/>
      <c r="Y144" s="234"/>
      <c r="Z144" s="234"/>
      <c r="AA144" s="234"/>
      <c r="AB144" s="234"/>
      <c r="AC144" s="234"/>
      <c r="AD144" s="234"/>
      <c r="AE144" s="234"/>
      <c r="AF144" s="234"/>
      <c r="AG144" s="234"/>
      <c r="AH144" s="234"/>
      <c r="AI144" s="234"/>
      <c r="AJ144" s="234"/>
      <c r="AK144" s="234"/>
      <c r="AL144" s="234"/>
      <c r="AM144" s="234"/>
      <c r="AN144" s="234"/>
      <c r="AO144" s="234"/>
      <c r="AP144" s="234"/>
      <c r="AQ144" s="234"/>
      <c r="AR144" s="234"/>
      <c r="AS144" s="234"/>
      <c r="AT144" s="234"/>
      <c r="AU144" s="234"/>
      <c r="AV144" s="234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V25" sqref="V25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5"/>
      <c r="B1" s="15"/>
      <c r="C1" s="15"/>
      <c r="D1" s="15"/>
      <c r="E1" s="81" t="s">
        <v>19</v>
      </c>
      <c r="F1" s="516" t="s">
        <v>79</v>
      </c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19.8" thickTop="1" thickBot="1">
      <c r="A2" s="15"/>
      <c r="B2" s="15"/>
      <c r="C2" s="15"/>
      <c r="D2" s="15"/>
      <c r="E2" s="82"/>
      <c r="F2" s="106" t="s">
        <v>60</v>
      </c>
      <c r="G2" s="107"/>
      <c r="H2" s="509" t="s">
        <v>1</v>
      </c>
      <c r="I2" s="510"/>
      <c r="J2" s="108"/>
      <c r="K2" s="511" t="s">
        <v>17</v>
      </c>
      <c r="L2" s="512"/>
      <c r="M2" s="512"/>
      <c r="N2" s="513"/>
      <c r="O2" s="109"/>
      <c r="P2" s="499" t="s">
        <v>6</v>
      </c>
      <c r="Q2" s="500"/>
      <c r="R2" s="86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ht="18.600000000000001">
      <c r="A3" s="15"/>
      <c r="B3" s="15"/>
      <c r="C3" s="15"/>
      <c r="D3" s="15"/>
      <c r="E3" s="36">
        <v>1</v>
      </c>
      <c r="F3" s="110" t="s">
        <v>58</v>
      </c>
      <c r="G3" s="111"/>
      <c r="H3" s="523">
        <v>2759</v>
      </c>
      <c r="I3" s="450">
        <v>2759</v>
      </c>
      <c r="J3" s="112"/>
      <c r="K3" s="112"/>
      <c r="L3" s="514">
        <v>137.94999999999999</v>
      </c>
      <c r="M3" s="515">
        <v>137.94999999999999</v>
      </c>
      <c r="N3" s="112"/>
      <c r="O3" s="113"/>
      <c r="P3" s="518">
        <v>11</v>
      </c>
      <c r="Q3" s="519">
        <v>11</v>
      </c>
      <c r="R3" s="42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ht="18.600000000000001">
      <c r="A4" s="15"/>
      <c r="B4" s="15"/>
      <c r="C4" s="15"/>
      <c r="D4" s="15"/>
      <c r="E4" s="36">
        <v>2</v>
      </c>
      <c r="F4" s="114" t="s">
        <v>27</v>
      </c>
      <c r="G4" s="5"/>
      <c r="H4" s="451">
        <v>2674</v>
      </c>
      <c r="I4" s="452">
        <v>2674</v>
      </c>
      <c r="J4" s="1"/>
      <c r="K4" s="1"/>
      <c r="L4" s="495">
        <v>133.69999999999999</v>
      </c>
      <c r="M4" s="496">
        <v>133.69999999999999</v>
      </c>
      <c r="N4" s="1"/>
      <c r="O4" s="4"/>
      <c r="P4" s="520">
        <v>10</v>
      </c>
      <c r="Q4" s="521">
        <v>10</v>
      </c>
      <c r="R4" s="44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8.600000000000001">
      <c r="A5" s="15"/>
      <c r="B5" s="15"/>
      <c r="C5" s="15"/>
      <c r="D5" s="15"/>
      <c r="E5" s="36">
        <v>3</v>
      </c>
      <c r="F5" s="114" t="s">
        <v>57</v>
      </c>
      <c r="G5" s="5"/>
      <c r="H5" s="451">
        <v>2706</v>
      </c>
      <c r="I5" s="452">
        <v>2706</v>
      </c>
      <c r="J5" s="1"/>
      <c r="K5" s="1"/>
      <c r="L5" s="495">
        <v>135.30000000000001</v>
      </c>
      <c r="M5" s="496">
        <v>135.30000000000001</v>
      </c>
      <c r="N5" s="1"/>
      <c r="O5" s="4"/>
      <c r="P5" s="520">
        <v>8</v>
      </c>
      <c r="Q5" s="521">
        <v>8</v>
      </c>
      <c r="R5" s="44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8.600000000000001">
      <c r="A6" s="15"/>
      <c r="B6" s="15"/>
      <c r="C6" s="15"/>
      <c r="D6" s="15"/>
      <c r="E6" s="36">
        <v>4</v>
      </c>
      <c r="F6" s="114" t="s">
        <v>30</v>
      </c>
      <c r="G6" s="5"/>
      <c r="H6" s="451">
        <v>2624</v>
      </c>
      <c r="I6" s="452">
        <v>2624</v>
      </c>
      <c r="J6" s="2"/>
      <c r="K6" s="2"/>
      <c r="L6" s="495">
        <v>131.19999999999999</v>
      </c>
      <c r="M6" s="496">
        <v>131.19999999999999</v>
      </c>
      <c r="N6" s="2"/>
      <c r="O6" s="2"/>
      <c r="P6" s="520">
        <v>8</v>
      </c>
      <c r="Q6" s="521">
        <v>8</v>
      </c>
      <c r="R6" s="44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18.600000000000001">
      <c r="A7" s="15"/>
      <c r="B7" s="15"/>
      <c r="C7" s="15"/>
      <c r="D7" s="15"/>
      <c r="E7" s="36">
        <v>5</v>
      </c>
      <c r="F7" s="114" t="s">
        <v>29</v>
      </c>
      <c r="G7" s="5"/>
      <c r="H7" s="487">
        <v>2615</v>
      </c>
      <c r="I7" s="488">
        <v>2615</v>
      </c>
      <c r="J7" s="3"/>
      <c r="K7" s="9"/>
      <c r="L7" s="495">
        <v>130.75</v>
      </c>
      <c r="M7" s="496">
        <v>130.75</v>
      </c>
      <c r="N7" s="9"/>
      <c r="O7" s="3"/>
      <c r="P7" s="520">
        <v>6</v>
      </c>
      <c r="Q7" s="521">
        <v>6</v>
      </c>
      <c r="R7" s="44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8.600000000000001">
      <c r="A8" s="15"/>
      <c r="B8" s="15"/>
      <c r="C8" s="15"/>
      <c r="D8" s="15"/>
      <c r="E8" s="36">
        <v>6</v>
      </c>
      <c r="F8" s="115" t="s">
        <v>26</v>
      </c>
      <c r="G8" s="6"/>
      <c r="H8" s="451">
        <v>0</v>
      </c>
      <c r="I8" s="452">
        <v>0</v>
      </c>
      <c r="J8" s="1"/>
      <c r="K8" s="1"/>
      <c r="L8" s="495">
        <v>0</v>
      </c>
      <c r="M8" s="496">
        <v>0</v>
      </c>
      <c r="N8" s="1"/>
      <c r="O8" s="4"/>
      <c r="P8" s="520">
        <v>0</v>
      </c>
      <c r="Q8" s="521">
        <v>0</v>
      </c>
      <c r="R8" s="44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18.600000000000001">
      <c r="A9" s="15"/>
      <c r="B9" s="15"/>
      <c r="C9" s="15"/>
      <c r="D9" s="15"/>
      <c r="E9" s="36">
        <v>7</v>
      </c>
      <c r="F9" s="114" t="s">
        <v>28</v>
      </c>
      <c r="G9" s="5"/>
      <c r="H9" s="451">
        <v>0</v>
      </c>
      <c r="I9" s="452">
        <v>0</v>
      </c>
      <c r="J9" s="4"/>
      <c r="K9" s="2"/>
      <c r="L9" s="495">
        <v>0</v>
      </c>
      <c r="M9" s="496">
        <v>0</v>
      </c>
      <c r="N9" s="2"/>
      <c r="O9" s="4"/>
      <c r="P9" s="520">
        <v>0</v>
      </c>
      <c r="Q9" s="521">
        <v>0</v>
      </c>
      <c r="R9" s="44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19.2" thickBot="1">
      <c r="A10" s="15"/>
      <c r="B10" s="15"/>
      <c r="C10" s="15"/>
      <c r="D10" s="15"/>
      <c r="E10" s="36">
        <v>8</v>
      </c>
      <c r="F10" s="116" t="s">
        <v>31</v>
      </c>
      <c r="G10" s="7"/>
      <c r="H10" s="524">
        <v>0</v>
      </c>
      <c r="I10" s="525">
        <v>0</v>
      </c>
      <c r="J10" s="97"/>
      <c r="K10" s="98"/>
      <c r="L10" s="497">
        <v>0</v>
      </c>
      <c r="M10" s="498">
        <v>0</v>
      </c>
      <c r="N10" s="98"/>
      <c r="O10" s="99"/>
      <c r="P10" s="501">
        <v>0</v>
      </c>
      <c r="Q10" s="502">
        <v>0</v>
      </c>
      <c r="R10" s="44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8.600000000000001">
      <c r="A11" s="15"/>
      <c r="B11" s="15"/>
      <c r="C11" s="15"/>
      <c r="D11" s="15"/>
      <c r="E11" s="36"/>
      <c r="F11" s="94"/>
      <c r="G11" s="95"/>
      <c r="H11" s="503"/>
      <c r="I11" s="503"/>
      <c r="J11" s="96"/>
      <c r="K11" s="96"/>
      <c r="L11" s="522"/>
      <c r="M11" s="522"/>
      <c r="N11" s="96"/>
      <c r="O11" s="96"/>
      <c r="P11" s="503"/>
      <c r="Q11" s="503"/>
      <c r="R11" s="44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19.2" thickBot="1">
      <c r="A12" s="15"/>
      <c r="B12" s="15"/>
      <c r="C12" s="15"/>
      <c r="D12" s="15"/>
      <c r="E12" s="83"/>
      <c r="F12" s="517"/>
      <c r="G12" s="517"/>
      <c r="H12" s="84"/>
      <c r="I12" s="23"/>
      <c r="J12" s="23"/>
      <c r="K12" s="23"/>
      <c r="L12" s="504"/>
      <c r="M12" s="504"/>
      <c r="N12" s="23"/>
      <c r="O12" s="23"/>
      <c r="P12" s="505"/>
      <c r="Q12" s="505"/>
      <c r="R12" s="44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19.2" thickBot="1">
      <c r="A13" s="15"/>
      <c r="B13" s="15"/>
      <c r="C13" s="15"/>
      <c r="D13" s="15"/>
      <c r="E13" s="19"/>
      <c r="F13" s="103" t="s">
        <v>0</v>
      </c>
      <c r="G13" s="104"/>
      <c r="H13" s="489" t="s">
        <v>1</v>
      </c>
      <c r="I13" s="490"/>
      <c r="J13" s="105"/>
      <c r="K13" s="506" t="s">
        <v>17</v>
      </c>
      <c r="L13" s="507"/>
      <c r="M13" s="507"/>
      <c r="N13" s="508"/>
      <c r="O13" s="105"/>
      <c r="P13" s="481" t="s">
        <v>6</v>
      </c>
      <c r="Q13" s="482"/>
      <c r="R13" s="8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8.600000000000001">
      <c r="A14" s="15"/>
      <c r="B14" s="15"/>
      <c r="C14" s="15"/>
      <c r="D14" s="15"/>
      <c r="E14" s="36">
        <v>1</v>
      </c>
      <c r="F14" s="117" t="s">
        <v>62</v>
      </c>
      <c r="G14" s="118"/>
      <c r="H14" s="485">
        <v>2724</v>
      </c>
      <c r="I14" s="486">
        <v>2724</v>
      </c>
      <c r="J14" s="112"/>
      <c r="K14" s="112"/>
      <c r="L14" s="468">
        <v>136.19999999999999</v>
      </c>
      <c r="M14" s="469">
        <v>136.19999999999999</v>
      </c>
      <c r="N14" s="112"/>
      <c r="O14" s="113"/>
      <c r="P14" s="464">
        <v>28</v>
      </c>
      <c r="Q14" s="465">
        <v>28</v>
      </c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600000000000001">
      <c r="A15" s="15"/>
      <c r="B15" s="15"/>
      <c r="C15" s="15"/>
      <c r="D15" s="15"/>
      <c r="E15" s="36">
        <v>2</v>
      </c>
      <c r="F15" s="114" t="s">
        <v>70</v>
      </c>
      <c r="G15" s="5"/>
      <c r="H15" s="451">
        <v>2456</v>
      </c>
      <c r="I15" s="452">
        <v>2456</v>
      </c>
      <c r="J15" s="1"/>
      <c r="K15" s="1"/>
      <c r="L15" s="470">
        <v>122.8</v>
      </c>
      <c r="M15" s="471">
        <v>122.8</v>
      </c>
      <c r="N15" s="1"/>
      <c r="O15" s="4"/>
      <c r="P15" s="466">
        <v>27</v>
      </c>
      <c r="Q15" s="467">
        <v>27</v>
      </c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18.600000000000001">
      <c r="A16" s="15"/>
      <c r="B16" s="15"/>
      <c r="C16" s="15"/>
      <c r="D16" s="15"/>
      <c r="E16" s="36">
        <v>3</v>
      </c>
      <c r="F16" s="114" t="s">
        <v>34</v>
      </c>
      <c r="G16" s="5"/>
      <c r="H16" s="451">
        <v>2594</v>
      </c>
      <c r="I16" s="452">
        <v>2594</v>
      </c>
      <c r="J16" s="8"/>
      <c r="K16" s="2"/>
      <c r="L16" s="470">
        <v>129.69999999999999</v>
      </c>
      <c r="M16" s="471">
        <v>129.69999999999999</v>
      </c>
      <c r="N16" s="8"/>
      <c r="O16" s="2"/>
      <c r="P16" s="466">
        <v>21</v>
      </c>
      <c r="Q16" s="467">
        <v>21</v>
      </c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8.600000000000001">
      <c r="A17" s="15"/>
      <c r="B17" s="15"/>
      <c r="C17" s="15"/>
      <c r="D17" s="15"/>
      <c r="E17" s="36">
        <v>4</v>
      </c>
      <c r="F17" s="114" t="s">
        <v>13</v>
      </c>
      <c r="G17" s="5"/>
      <c r="H17" s="451">
        <v>2483</v>
      </c>
      <c r="I17" s="452">
        <v>2483</v>
      </c>
      <c r="J17" s="1"/>
      <c r="K17" s="1"/>
      <c r="L17" s="470">
        <v>124.15</v>
      </c>
      <c r="M17" s="471">
        <v>124.15</v>
      </c>
      <c r="N17" s="1"/>
      <c r="O17" s="4"/>
      <c r="P17" s="466">
        <v>18</v>
      </c>
      <c r="Q17" s="467">
        <v>18</v>
      </c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18.600000000000001">
      <c r="A18" s="15"/>
      <c r="B18" s="15"/>
      <c r="C18" s="15"/>
      <c r="D18" s="15"/>
      <c r="E18" s="36">
        <v>5</v>
      </c>
      <c r="F18" s="114" t="s">
        <v>32</v>
      </c>
      <c r="G18" s="5"/>
      <c r="H18" s="487">
        <v>2424</v>
      </c>
      <c r="I18" s="488">
        <v>2424</v>
      </c>
      <c r="J18" s="1"/>
      <c r="K18" s="1"/>
      <c r="L18" s="470">
        <v>121.2</v>
      </c>
      <c r="M18" s="471">
        <v>121.2</v>
      </c>
      <c r="N18" s="1"/>
      <c r="O18" s="4"/>
      <c r="P18" s="466">
        <v>17</v>
      </c>
      <c r="Q18" s="467">
        <v>17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8.600000000000001">
      <c r="A19" s="15"/>
      <c r="B19" s="15"/>
      <c r="C19" s="15"/>
      <c r="D19" s="15"/>
      <c r="E19" s="36">
        <v>6</v>
      </c>
      <c r="F19" s="114" t="s">
        <v>33</v>
      </c>
      <c r="G19" s="5"/>
      <c r="H19" s="487">
        <v>2426</v>
      </c>
      <c r="I19" s="488">
        <v>2426</v>
      </c>
      <c r="J19" s="1"/>
      <c r="K19" s="1"/>
      <c r="L19" s="470">
        <v>121.3</v>
      </c>
      <c r="M19" s="471">
        <v>121.3</v>
      </c>
      <c r="N19" s="1"/>
      <c r="O19" s="4"/>
      <c r="P19" s="466">
        <v>11</v>
      </c>
      <c r="Q19" s="467">
        <v>11</v>
      </c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8.600000000000001">
      <c r="A20" s="15"/>
      <c r="B20" s="15"/>
      <c r="C20" s="15"/>
      <c r="D20" s="15"/>
      <c r="E20" s="36">
        <v>7</v>
      </c>
      <c r="F20" s="114" t="s">
        <v>25</v>
      </c>
      <c r="G20" s="5"/>
      <c r="H20" s="451">
        <v>2451</v>
      </c>
      <c r="I20" s="452">
        <v>2451</v>
      </c>
      <c r="J20" s="1"/>
      <c r="K20" s="1"/>
      <c r="L20" s="470">
        <v>122.55</v>
      </c>
      <c r="M20" s="471">
        <v>122.55</v>
      </c>
      <c r="N20" s="1"/>
      <c r="O20" s="4"/>
      <c r="P20" s="466">
        <v>3</v>
      </c>
      <c r="Q20" s="467">
        <v>3</v>
      </c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8.600000000000001">
      <c r="A21" s="15"/>
      <c r="B21" s="15"/>
      <c r="C21" s="15"/>
      <c r="D21" s="15"/>
      <c r="E21" s="36">
        <v>8</v>
      </c>
      <c r="F21" s="114" t="s">
        <v>43</v>
      </c>
      <c r="G21" s="5"/>
      <c r="H21" s="453">
        <v>0</v>
      </c>
      <c r="I21" s="478">
        <v>0</v>
      </c>
      <c r="J21" s="1"/>
      <c r="K21" s="1"/>
      <c r="L21" s="491">
        <v>0</v>
      </c>
      <c r="M21" s="492">
        <v>0</v>
      </c>
      <c r="N21" s="1"/>
      <c r="O21" s="4"/>
      <c r="P21" s="493">
        <v>0</v>
      </c>
      <c r="Q21" s="494">
        <v>0</v>
      </c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19.2" thickBot="1">
      <c r="A22" s="15"/>
      <c r="B22" s="15"/>
      <c r="C22" s="15"/>
      <c r="D22" s="15"/>
      <c r="E22" s="36">
        <v>9</v>
      </c>
      <c r="F22" s="151" t="s">
        <v>59</v>
      </c>
      <c r="G22" s="216"/>
      <c r="H22" s="479">
        <v>0</v>
      </c>
      <c r="I22" s="480">
        <v>0</v>
      </c>
      <c r="J22" s="241"/>
      <c r="K22" s="241"/>
      <c r="L22" s="483">
        <v>0</v>
      </c>
      <c r="M22" s="484">
        <v>0</v>
      </c>
      <c r="N22" s="241"/>
      <c r="O22" s="241"/>
      <c r="P22" s="455">
        <v>0</v>
      </c>
      <c r="Q22" s="456">
        <v>0</v>
      </c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19.2" thickBot="1">
      <c r="A23" s="15"/>
      <c r="B23" s="15"/>
      <c r="C23" s="15"/>
      <c r="D23" s="15"/>
      <c r="E23" s="36"/>
      <c r="F23" s="21"/>
      <c r="G23" s="21"/>
      <c r="H23" s="19"/>
      <c r="I23" s="23"/>
      <c r="J23" s="23"/>
      <c r="K23" s="23"/>
      <c r="L23" s="36"/>
      <c r="M23" s="23"/>
      <c r="N23" s="23"/>
      <c r="O23" s="23"/>
      <c r="P23" s="87"/>
      <c r="Q23" s="19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9.2" thickBot="1">
      <c r="A24" s="15"/>
      <c r="B24" s="15"/>
      <c r="C24" s="15"/>
      <c r="D24" s="15"/>
      <c r="E24" s="24"/>
      <c r="F24" s="251" t="s">
        <v>7</v>
      </c>
      <c r="G24" s="252"/>
      <c r="H24" s="457" t="s">
        <v>1</v>
      </c>
      <c r="I24" s="458"/>
      <c r="J24" s="113"/>
      <c r="K24" s="459" t="s">
        <v>17</v>
      </c>
      <c r="L24" s="460"/>
      <c r="M24" s="460"/>
      <c r="N24" s="461"/>
      <c r="O24" s="113"/>
      <c r="P24" s="462" t="s">
        <v>6</v>
      </c>
      <c r="Q24" s="463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8.600000000000001">
      <c r="A25" s="15"/>
      <c r="B25" s="15"/>
      <c r="C25" s="15"/>
      <c r="D25" s="15"/>
      <c r="E25" s="36">
        <v>1</v>
      </c>
      <c r="F25" s="117" t="s">
        <v>35</v>
      </c>
      <c r="G25" s="119"/>
      <c r="H25" s="449">
        <v>2111</v>
      </c>
      <c r="I25" s="450">
        <v>2111</v>
      </c>
      <c r="J25" s="112"/>
      <c r="K25" s="112"/>
      <c r="L25" s="468">
        <v>105.55</v>
      </c>
      <c r="M25" s="469">
        <v>105.55</v>
      </c>
      <c r="N25" s="112"/>
      <c r="O25" s="113"/>
      <c r="P25" s="464">
        <v>26</v>
      </c>
      <c r="Q25" s="465">
        <v>26</v>
      </c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8.600000000000001">
      <c r="A26" s="15"/>
      <c r="B26" s="15"/>
      <c r="C26" s="15"/>
      <c r="D26" s="15"/>
      <c r="E26" s="36">
        <v>2</v>
      </c>
      <c r="F26" s="114" t="s">
        <v>74</v>
      </c>
      <c r="G26" s="5"/>
      <c r="H26" s="451">
        <v>1830</v>
      </c>
      <c r="I26" s="452">
        <v>1830</v>
      </c>
      <c r="J26" s="1"/>
      <c r="K26" s="1"/>
      <c r="L26" s="470">
        <v>91.5</v>
      </c>
      <c r="M26" s="471">
        <v>91.5</v>
      </c>
      <c r="N26" s="1"/>
      <c r="O26" s="4"/>
      <c r="P26" s="466">
        <v>26</v>
      </c>
      <c r="Q26" s="467">
        <v>26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8.600000000000001">
      <c r="A27" s="15"/>
      <c r="B27" s="15"/>
      <c r="C27" s="15"/>
      <c r="D27" s="15"/>
      <c r="E27" s="36">
        <v>3</v>
      </c>
      <c r="F27" s="114" t="s">
        <v>63</v>
      </c>
      <c r="G27" s="5"/>
      <c r="H27" s="451">
        <v>2141</v>
      </c>
      <c r="I27" s="452">
        <v>2141</v>
      </c>
      <c r="J27" s="1"/>
      <c r="K27" s="1"/>
      <c r="L27" s="470">
        <v>107.05</v>
      </c>
      <c r="M27" s="471">
        <v>107.05</v>
      </c>
      <c r="N27" s="1"/>
      <c r="O27" s="4"/>
      <c r="P27" s="466">
        <v>19</v>
      </c>
      <c r="Q27" s="467">
        <v>19</v>
      </c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8.600000000000001">
      <c r="A28" s="15"/>
      <c r="B28" s="15"/>
      <c r="C28" s="15"/>
      <c r="D28" s="15"/>
      <c r="E28" s="36">
        <v>4</v>
      </c>
      <c r="F28" s="114" t="s">
        <v>71</v>
      </c>
      <c r="G28" s="5"/>
      <c r="H28" s="451">
        <v>2049</v>
      </c>
      <c r="I28" s="452">
        <v>2049</v>
      </c>
      <c r="J28" s="1"/>
      <c r="K28" s="1"/>
      <c r="L28" s="470">
        <v>102.45</v>
      </c>
      <c r="M28" s="471">
        <v>102.45</v>
      </c>
      <c r="N28" s="1"/>
      <c r="O28" s="4"/>
      <c r="P28" s="466">
        <v>17</v>
      </c>
      <c r="Q28" s="467">
        <v>17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8.600000000000001">
      <c r="A29" s="15"/>
      <c r="B29" s="15"/>
      <c r="C29" s="15"/>
      <c r="D29" s="15"/>
      <c r="E29" s="36">
        <v>5</v>
      </c>
      <c r="F29" s="114" t="s">
        <v>38</v>
      </c>
      <c r="G29" s="5"/>
      <c r="H29" s="451">
        <v>1971</v>
      </c>
      <c r="I29" s="452">
        <v>1971</v>
      </c>
      <c r="J29" s="2"/>
      <c r="K29" s="2"/>
      <c r="L29" s="445">
        <v>98.55</v>
      </c>
      <c r="M29" s="446">
        <v>98.55</v>
      </c>
      <c r="N29" s="1"/>
      <c r="O29" s="4"/>
      <c r="P29" s="466">
        <v>16</v>
      </c>
      <c r="Q29" s="467">
        <v>16</v>
      </c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8.600000000000001">
      <c r="A30" s="15"/>
      <c r="B30" s="15"/>
      <c r="C30" s="15"/>
      <c r="D30" s="15"/>
      <c r="E30" s="36">
        <v>6</v>
      </c>
      <c r="F30" s="114" t="s">
        <v>44</v>
      </c>
      <c r="G30" s="5"/>
      <c r="H30" s="451">
        <v>2264</v>
      </c>
      <c r="I30" s="452">
        <v>2264</v>
      </c>
      <c r="J30" s="2"/>
      <c r="K30" s="1"/>
      <c r="L30" s="445">
        <v>113.2</v>
      </c>
      <c r="M30" s="446">
        <v>113.2</v>
      </c>
      <c r="N30" s="4"/>
      <c r="O30" s="2"/>
      <c r="P30" s="472">
        <v>13</v>
      </c>
      <c r="Q30" s="473">
        <v>13</v>
      </c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8.600000000000001">
      <c r="A31" s="15"/>
      <c r="B31" s="15"/>
      <c r="C31" s="15"/>
      <c r="D31" s="15"/>
      <c r="E31" s="36">
        <v>7</v>
      </c>
      <c r="F31" s="120" t="s">
        <v>5</v>
      </c>
      <c r="G31" s="14"/>
      <c r="H31" s="453">
        <v>2238</v>
      </c>
      <c r="I31" s="454">
        <v>2238</v>
      </c>
      <c r="J31" s="124"/>
      <c r="K31" s="1"/>
      <c r="L31" s="447">
        <v>111.9</v>
      </c>
      <c r="M31" s="448">
        <v>111.9</v>
      </c>
      <c r="N31" s="1"/>
      <c r="O31" s="4"/>
      <c r="P31" s="474">
        <v>11</v>
      </c>
      <c r="Q31" s="475">
        <v>11</v>
      </c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8.600000000000001">
      <c r="A32" s="15"/>
      <c r="B32" s="15"/>
      <c r="C32" s="15"/>
      <c r="D32" s="15"/>
      <c r="E32" s="36">
        <v>8</v>
      </c>
      <c r="F32" s="114" t="s">
        <v>37</v>
      </c>
      <c r="G32" s="5"/>
      <c r="H32" s="441">
        <v>2066</v>
      </c>
      <c r="I32" s="442">
        <v>2066</v>
      </c>
      <c r="J32" s="125"/>
      <c r="K32" s="123"/>
      <c r="L32" s="429">
        <v>103.3</v>
      </c>
      <c r="M32" s="429">
        <v>103.3</v>
      </c>
      <c r="N32" s="126"/>
      <c r="O32" s="125"/>
      <c r="P32" s="476">
        <v>10</v>
      </c>
      <c r="Q32" s="477">
        <v>10</v>
      </c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8.600000000000001">
      <c r="A33" s="15"/>
      <c r="B33" s="15"/>
      <c r="C33" s="15"/>
      <c r="D33" s="15"/>
      <c r="E33" s="36">
        <v>9</v>
      </c>
      <c r="F33" s="121" t="s">
        <v>40</v>
      </c>
      <c r="G33" s="102"/>
      <c r="H33" s="443">
        <v>1894</v>
      </c>
      <c r="I33" s="444">
        <v>1894</v>
      </c>
      <c r="J33" s="122"/>
      <c r="K33" s="122"/>
      <c r="L33" s="433">
        <v>94.7</v>
      </c>
      <c r="M33" s="434">
        <v>94.7</v>
      </c>
      <c r="N33" s="129"/>
      <c r="O33" s="127"/>
      <c r="P33" s="435">
        <v>6</v>
      </c>
      <c r="Q33" s="436">
        <v>6</v>
      </c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8.600000000000001">
      <c r="A34" s="15"/>
      <c r="B34" s="15"/>
      <c r="C34" s="15"/>
      <c r="D34" s="15"/>
      <c r="E34" s="36">
        <v>10</v>
      </c>
      <c r="F34" s="121" t="s">
        <v>61</v>
      </c>
      <c r="G34" s="102"/>
      <c r="H34" s="431">
        <v>2171</v>
      </c>
      <c r="I34" s="432">
        <v>2171</v>
      </c>
      <c r="J34" s="123"/>
      <c r="K34" s="123"/>
      <c r="L34" s="430">
        <v>108.55</v>
      </c>
      <c r="M34" s="430">
        <v>108.55</v>
      </c>
      <c r="N34" s="122"/>
      <c r="O34" s="128"/>
      <c r="P34" s="413">
        <v>6</v>
      </c>
      <c r="Q34" s="414">
        <v>6</v>
      </c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8.600000000000001">
      <c r="A35" s="15"/>
      <c r="B35" s="15"/>
      <c r="C35" s="15"/>
      <c r="D35" s="15"/>
      <c r="E35" s="36">
        <v>11</v>
      </c>
      <c r="F35" s="211" t="s">
        <v>39</v>
      </c>
      <c r="G35" s="212"/>
      <c r="H35" s="425">
        <v>2064</v>
      </c>
      <c r="I35" s="425">
        <v>2064</v>
      </c>
      <c r="J35" s="122"/>
      <c r="K35" s="249"/>
      <c r="L35" s="437">
        <v>103.2</v>
      </c>
      <c r="M35" s="438">
        <v>103.2</v>
      </c>
      <c r="N35" s="249"/>
      <c r="O35" s="128"/>
      <c r="P35" s="426">
        <v>3</v>
      </c>
      <c r="Q35" s="427">
        <v>3</v>
      </c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8.600000000000001">
      <c r="A36" s="15"/>
      <c r="B36" s="15"/>
      <c r="C36" s="15"/>
      <c r="D36" s="15"/>
      <c r="E36" s="36">
        <v>12</v>
      </c>
      <c r="F36" s="253" t="s">
        <v>42</v>
      </c>
      <c r="G36" s="213"/>
      <c r="H36" s="415">
        <v>2025</v>
      </c>
      <c r="I36" s="416">
        <v>2025</v>
      </c>
      <c r="J36" s="250"/>
      <c r="K36" s="122"/>
      <c r="L36" s="408">
        <v>101.25</v>
      </c>
      <c r="M36" s="408">
        <v>101.25</v>
      </c>
      <c r="N36" s="122"/>
      <c r="O36" s="122"/>
      <c r="P36" s="409">
        <v>2</v>
      </c>
      <c r="Q36" s="410">
        <v>2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8.600000000000001">
      <c r="A37" s="15"/>
      <c r="B37" s="15"/>
      <c r="C37" s="15"/>
      <c r="D37" s="15"/>
      <c r="E37" s="36">
        <v>13</v>
      </c>
      <c r="F37" s="313" t="s">
        <v>41</v>
      </c>
      <c r="G37" s="314"/>
      <c r="H37" s="417">
        <v>0</v>
      </c>
      <c r="I37" s="418">
        <v>0</v>
      </c>
      <c r="J37" s="122"/>
      <c r="K37" s="122"/>
      <c r="L37" s="423">
        <v>0</v>
      </c>
      <c r="M37" s="424">
        <v>0</v>
      </c>
      <c r="N37" s="122"/>
      <c r="O37" s="122"/>
      <c r="P37" s="411">
        <v>0</v>
      </c>
      <c r="Q37" s="412">
        <v>0</v>
      </c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9.2" thickBot="1">
      <c r="A38" s="15"/>
      <c r="B38" s="15"/>
      <c r="C38" s="15"/>
      <c r="D38" s="15"/>
      <c r="E38" s="36">
        <v>14</v>
      </c>
      <c r="F38" s="255" t="s">
        <v>3</v>
      </c>
      <c r="G38" s="256"/>
      <c r="H38" s="419">
        <v>0</v>
      </c>
      <c r="I38" s="419">
        <v>0</v>
      </c>
      <c r="J38" s="315"/>
      <c r="K38" s="316"/>
      <c r="L38" s="421">
        <v>0</v>
      </c>
      <c r="M38" s="422">
        <v>0</v>
      </c>
      <c r="N38" s="316"/>
      <c r="O38" s="316"/>
      <c r="P38" s="439">
        <v>0</v>
      </c>
      <c r="Q38" s="440">
        <v>0</v>
      </c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8.600000000000001">
      <c r="A39" s="15"/>
      <c r="B39" s="15"/>
      <c r="C39" s="15"/>
      <c r="D39" s="15"/>
      <c r="E39" s="36"/>
      <c r="F39" s="59"/>
      <c r="G39" s="21"/>
      <c r="H39" s="405"/>
      <c r="I39" s="405"/>
      <c r="J39" s="88"/>
      <c r="K39" s="23"/>
      <c r="L39" s="420"/>
      <c r="M39" s="420"/>
      <c r="N39" s="23"/>
      <c r="O39" s="23"/>
      <c r="P39" s="407"/>
      <c r="Q39" s="407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8.600000000000001">
      <c r="A40" s="15"/>
      <c r="B40" s="15"/>
      <c r="C40" s="15"/>
      <c r="D40" s="15"/>
      <c r="E40" s="36"/>
      <c r="F40" s="59"/>
      <c r="G40" s="21"/>
      <c r="H40" s="405"/>
      <c r="I40" s="405"/>
      <c r="J40" s="88"/>
      <c r="K40" s="23"/>
      <c r="L40" s="420"/>
      <c r="M40" s="420"/>
      <c r="N40" s="23"/>
      <c r="O40" s="23"/>
      <c r="P40" s="407"/>
      <c r="Q40" s="407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18.600000000000001">
      <c r="A41" s="15"/>
      <c r="B41" s="15"/>
      <c r="C41" s="15"/>
      <c r="D41" s="15"/>
      <c r="E41" s="36"/>
      <c r="F41" s="59"/>
      <c r="G41" s="21"/>
      <c r="H41" s="405"/>
      <c r="I41" s="405"/>
      <c r="J41" s="23"/>
      <c r="K41" s="23"/>
      <c r="L41" s="420"/>
      <c r="M41" s="420"/>
      <c r="N41" s="23"/>
      <c r="O41" s="23"/>
      <c r="P41" s="407"/>
      <c r="Q41" s="407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8.600000000000001">
      <c r="A42" s="15"/>
      <c r="B42" s="15"/>
      <c r="C42" s="15"/>
      <c r="D42" s="15"/>
      <c r="E42" s="36"/>
      <c r="F42" s="59"/>
      <c r="G42" s="21"/>
      <c r="H42" s="406"/>
      <c r="I42" s="406"/>
      <c r="J42" s="88"/>
      <c r="K42" s="23"/>
      <c r="L42" s="420"/>
      <c r="M42" s="420"/>
      <c r="N42" s="23"/>
      <c r="O42" s="23"/>
      <c r="P42" s="407"/>
      <c r="Q42" s="407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18.600000000000001">
      <c r="A43" s="15"/>
      <c r="B43" s="15"/>
      <c r="C43" s="15"/>
      <c r="D43" s="15"/>
      <c r="E43" s="36"/>
      <c r="F43" s="59"/>
      <c r="G43" s="21"/>
      <c r="H43" s="405"/>
      <c r="I43" s="405"/>
      <c r="J43" s="88"/>
      <c r="K43" s="23"/>
      <c r="L43" s="420"/>
      <c r="M43" s="420"/>
      <c r="N43" s="23"/>
      <c r="O43" s="23"/>
      <c r="P43" s="407"/>
      <c r="Q43" s="407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8.600000000000001">
      <c r="A44" s="15"/>
      <c r="B44" s="15"/>
      <c r="C44" s="15"/>
      <c r="D44" s="15"/>
      <c r="E44" s="36"/>
      <c r="F44" s="59"/>
      <c r="G44" s="21"/>
      <c r="H44" s="405"/>
      <c r="I44" s="405"/>
      <c r="J44" s="88"/>
      <c r="K44" s="23"/>
      <c r="L44" s="428"/>
      <c r="M44" s="428"/>
      <c r="N44" s="23"/>
      <c r="O44" s="23"/>
      <c r="P44" s="407"/>
      <c r="Q44" s="407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18.600000000000001">
      <c r="A45" s="15"/>
      <c r="B45" s="15"/>
      <c r="C45" s="15"/>
      <c r="D45" s="15"/>
      <c r="E45" s="36"/>
      <c r="F45" s="59"/>
      <c r="G45" s="21"/>
      <c r="H45" s="405"/>
      <c r="I45" s="405"/>
      <c r="J45" s="88"/>
      <c r="K45" s="23"/>
      <c r="L45" s="428"/>
      <c r="M45" s="428"/>
      <c r="N45" s="23"/>
      <c r="O45" s="23"/>
      <c r="P45" s="407"/>
      <c r="Q45" s="407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18.600000000000001">
      <c r="A46" s="15"/>
      <c r="B46" s="15"/>
      <c r="C46" s="15"/>
      <c r="D46" s="15"/>
      <c r="E46" s="19"/>
      <c r="F46" s="59"/>
      <c r="G46" s="21"/>
      <c r="H46" s="406"/>
      <c r="I46" s="406"/>
      <c r="J46" s="88"/>
      <c r="K46" s="23"/>
      <c r="L46" s="428"/>
      <c r="M46" s="428"/>
      <c r="N46" s="23"/>
      <c r="O46" s="23"/>
      <c r="P46" s="407"/>
      <c r="Q46" s="407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8.600000000000001">
      <c r="A47" s="15"/>
      <c r="B47" s="15"/>
      <c r="C47" s="15"/>
      <c r="D47" s="15"/>
      <c r="E47" s="19"/>
      <c r="F47" s="21"/>
      <c r="G47" s="21"/>
      <c r="H47" s="88"/>
      <c r="I47" s="88"/>
      <c r="J47" s="88"/>
      <c r="K47" s="23"/>
      <c r="L47" s="89"/>
      <c r="M47" s="23"/>
      <c r="N47" s="23"/>
      <c r="O47" s="23"/>
      <c r="P47" s="90"/>
      <c r="Q47" s="19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  <row r="69" spans="1:30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</row>
    <row r="70" spans="1:30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</row>
  </sheetData>
  <mergeCells count="133"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D38" sqref="D38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5"/>
      <c r="B1" s="67"/>
      <c r="C1" s="68"/>
      <c r="D1" s="69"/>
      <c r="E1" s="69"/>
      <c r="F1" s="70"/>
      <c r="G1" s="70"/>
      <c r="H1" s="526" t="s">
        <v>8</v>
      </c>
      <c r="I1" s="527"/>
      <c r="J1" s="527"/>
      <c r="K1" s="71"/>
      <c r="L1" s="71"/>
      <c r="M1" s="69"/>
      <c r="N1" s="528" t="s">
        <v>9</v>
      </c>
      <c r="O1" s="527"/>
      <c r="P1" s="527"/>
      <c r="Q1" s="71"/>
      <c r="R1" s="71"/>
      <c r="S1" s="69"/>
      <c r="T1" s="526" t="s">
        <v>10</v>
      </c>
      <c r="U1" s="527"/>
      <c r="V1" s="527"/>
      <c r="W1" s="71"/>
      <c r="X1" s="71"/>
      <c r="Y1" s="69"/>
      <c r="Z1" s="526" t="s">
        <v>64</v>
      </c>
      <c r="AA1" s="527"/>
      <c r="AB1" s="527"/>
      <c r="AC1" s="71"/>
      <c r="AD1" s="71"/>
      <c r="AE1" s="15"/>
      <c r="AF1" s="15"/>
      <c r="AG1" s="130"/>
      <c r="AH1" s="130"/>
      <c r="AI1" s="130"/>
      <c r="AJ1" s="130"/>
      <c r="AK1" s="130"/>
      <c r="AL1" s="130"/>
    </row>
    <row r="2" spans="1:38" ht="21.6" thickBot="1">
      <c r="A2" s="15"/>
      <c r="B2" s="16"/>
      <c r="C2" s="139"/>
      <c r="D2" s="140" t="s">
        <v>11</v>
      </c>
      <c r="E2" s="141"/>
      <c r="F2" s="142" t="s">
        <v>16</v>
      </c>
      <c r="G2" s="143"/>
      <c r="H2" s="132">
        <v>1</v>
      </c>
      <c r="I2" s="133">
        <v>2</v>
      </c>
      <c r="J2" s="133">
        <v>3</v>
      </c>
      <c r="K2" s="133">
        <v>4</v>
      </c>
      <c r="L2" s="134">
        <v>5</v>
      </c>
      <c r="M2" s="131"/>
      <c r="N2" s="132">
        <v>6</v>
      </c>
      <c r="O2" s="133">
        <v>7</v>
      </c>
      <c r="P2" s="133">
        <v>8</v>
      </c>
      <c r="Q2" s="133">
        <v>9</v>
      </c>
      <c r="R2" s="134">
        <v>10</v>
      </c>
      <c r="S2" s="131"/>
      <c r="T2" s="132">
        <v>11</v>
      </c>
      <c r="U2" s="133">
        <v>12</v>
      </c>
      <c r="V2" s="133">
        <v>13</v>
      </c>
      <c r="W2" s="133">
        <v>14</v>
      </c>
      <c r="X2" s="134">
        <v>15</v>
      </c>
      <c r="Y2" s="131"/>
      <c r="Z2" s="132">
        <v>16</v>
      </c>
      <c r="AA2" s="133">
        <v>17</v>
      </c>
      <c r="AB2" s="133">
        <v>18</v>
      </c>
      <c r="AC2" s="133">
        <v>19</v>
      </c>
      <c r="AD2" s="134">
        <v>20</v>
      </c>
      <c r="AE2" s="15"/>
      <c r="AF2" s="15"/>
      <c r="AG2" s="130"/>
      <c r="AH2" s="130"/>
      <c r="AI2" s="130"/>
      <c r="AJ2" s="130"/>
      <c r="AK2" s="130"/>
      <c r="AL2" s="130"/>
    </row>
    <row r="3" spans="1:38" ht="18.600000000000001">
      <c r="A3" s="15"/>
      <c r="B3" s="144">
        <v>1</v>
      </c>
      <c r="C3" s="325" t="s">
        <v>58</v>
      </c>
      <c r="D3" s="276">
        <f t="shared" ref="D3:D33" si="0">SUM(M3+S3+Y3+AE3)</f>
        <v>2759</v>
      </c>
      <c r="E3" s="327"/>
      <c r="F3" s="277">
        <f t="shared" ref="F3:F33" si="1">SUM(D3)/20</f>
        <v>137.94999999999999</v>
      </c>
      <c r="G3" s="328"/>
      <c r="H3" s="330">
        <v>140</v>
      </c>
      <c r="I3" s="330">
        <v>144</v>
      </c>
      <c r="J3" s="330">
        <v>140</v>
      </c>
      <c r="K3" s="330">
        <v>129</v>
      </c>
      <c r="L3" s="330">
        <v>144</v>
      </c>
      <c r="M3" s="278">
        <f t="shared" ref="M3:M33" si="2">SUM(H3:L3)</f>
        <v>697</v>
      </c>
      <c r="N3" s="330">
        <v>144</v>
      </c>
      <c r="O3" s="330">
        <v>143</v>
      </c>
      <c r="P3" s="330">
        <v>121</v>
      </c>
      <c r="Q3" s="330">
        <v>144</v>
      </c>
      <c r="R3" s="330">
        <v>129</v>
      </c>
      <c r="S3" s="278">
        <f t="shared" ref="S3:S33" si="3">SUM(N3:R3)</f>
        <v>681</v>
      </c>
      <c r="T3" s="330">
        <v>144</v>
      </c>
      <c r="U3" s="330">
        <v>127</v>
      </c>
      <c r="V3" s="330">
        <v>140</v>
      </c>
      <c r="W3" s="330">
        <v>144</v>
      </c>
      <c r="X3" s="330">
        <v>144</v>
      </c>
      <c r="Y3" s="278">
        <f t="shared" ref="Y3:Y33" si="4">SUM(T3:X3)</f>
        <v>699</v>
      </c>
      <c r="Z3" s="334">
        <v>144</v>
      </c>
      <c r="AA3" s="334">
        <v>148</v>
      </c>
      <c r="AB3" s="334">
        <v>127</v>
      </c>
      <c r="AC3" s="334">
        <v>148</v>
      </c>
      <c r="AD3" s="334">
        <v>115</v>
      </c>
      <c r="AE3" s="336">
        <f t="shared" ref="AE3:AE33" si="5">SUM(Z3:AD3)</f>
        <v>682</v>
      </c>
      <c r="AF3" s="15"/>
      <c r="AG3" s="130"/>
      <c r="AH3" s="130"/>
      <c r="AI3" s="130"/>
      <c r="AJ3" s="130"/>
      <c r="AK3" s="130"/>
      <c r="AL3" s="130"/>
    </row>
    <row r="4" spans="1:38" ht="18.600000000000001">
      <c r="A4" s="15"/>
      <c r="B4" s="145">
        <v>2</v>
      </c>
      <c r="C4" s="146" t="s">
        <v>62</v>
      </c>
      <c r="D4" s="279">
        <f t="shared" si="0"/>
        <v>2724</v>
      </c>
      <c r="E4" s="279">
        <v>2314</v>
      </c>
      <c r="F4" s="281">
        <f t="shared" si="1"/>
        <v>136.19999999999999</v>
      </c>
      <c r="G4" s="282"/>
      <c r="H4" s="283">
        <v>128</v>
      </c>
      <c r="I4" s="283">
        <v>144</v>
      </c>
      <c r="J4" s="283">
        <v>122</v>
      </c>
      <c r="K4" s="283">
        <v>127</v>
      </c>
      <c r="L4" s="283">
        <v>142</v>
      </c>
      <c r="M4" s="284">
        <f t="shared" si="2"/>
        <v>663</v>
      </c>
      <c r="N4" s="283">
        <v>144</v>
      </c>
      <c r="O4" s="283">
        <v>132</v>
      </c>
      <c r="P4" s="283">
        <v>140</v>
      </c>
      <c r="Q4" s="283">
        <v>131</v>
      </c>
      <c r="R4" s="283">
        <v>142</v>
      </c>
      <c r="S4" s="284">
        <f t="shared" si="3"/>
        <v>689</v>
      </c>
      <c r="T4" s="283">
        <v>140</v>
      </c>
      <c r="U4" s="283">
        <v>144</v>
      </c>
      <c r="V4" s="283">
        <v>126</v>
      </c>
      <c r="W4" s="283">
        <v>144</v>
      </c>
      <c r="X4" s="283">
        <v>142</v>
      </c>
      <c r="Y4" s="284">
        <f t="shared" si="4"/>
        <v>696</v>
      </c>
      <c r="Z4" s="285">
        <v>140</v>
      </c>
      <c r="AA4" s="285">
        <v>140</v>
      </c>
      <c r="AB4" s="285">
        <v>127</v>
      </c>
      <c r="AC4" s="285">
        <v>129</v>
      </c>
      <c r="AD4" s="285">
        <v>140</v>
      </c>
      <c r="AE4" s="286">
        <f t="shared" si="5"/>
        <v>676</v>
      </c>
      <c r="AF4" s="15"/>
      <c r="AG4" s="130"/>
      <c r="AH4" s="130"/>
      <c r="AI4" s="130"/>
      <c r="AJ4" s="130"/>
      <c r="AK4" s="130"/>
      <c r="AL4" s="130"/>
    </row>
    <row r="5" spans="1:38" ht="18.600000000000001">
      <c r="A5" s="15"/>
      <c r="B5" s="145">
        <v>3</v>
      </c>
      <c r="C5" s="146" t="s">
        <v>57</v>
      </c>
      <c r="D5" s="279">
        <f t="shared" si="0"/>
        <v>2706</v>
      </c>
      <c r="E5" s="280"/>
      <c r="F5" s="281">
        <f t="shared" si="1"/>
        <v>135.30000000000001</v>
      </c>
      <c r="G5" s="282"/>
      <c r="H5" s="283">
        <v>148</v>
      </c>
      <c r="I5" s="283">
        <v>108</v>
      </c>
      <c r="J5" s="283">
        <v>129</v>
      </c>
      <c r="K5" s="283">
        <v>131</v>
      </c>
      <c r="L5" s="283">
        <v>132</v>
      </c>
      <c r="M5" s="284">
        <f t="shared" si="2"/>
        <v>648</v>
      </c>
      <c r="N5" s="283">
        <v>126</v>
      </c>
      <c r="O5" s="283">
        <v>142</v>
      </c>
      <c r="P5" s="283">
        <v>140</v>
      </c>
      <c r="Q5" s="283">
        <v>126</v>
      </c>
      <c r="R5" s="283">
        <v>140</v>
      </c>
      <c r="S5" s="284">
        <f t="shared" si="3"/>
        <v>674</v>
      </c>
      <c r="T5" s="287">
        <v>144</v>
      </c>
      <c r="U5" s="283">
        <v>144</v>
      </c>
      <c r="V5" s="283">
        <v>140</v>
      </c>
      <c r="W5" s="283">
        <v>144</v>
      </c>
      <c r="X5" s="283">
        <v>110</v>
      </c>
      <c r="Y5" s="284">
        <f t="shared" si="4"/>
        <v>682</v>
      </c>
      <c r="Z5" s="285">
        <v>132</v>
      </c>
      <c r="AA5" s="285">
        <v>144</v>
      </c>
      <c r="AB5" s="285">
        <v>144</v>
      </c>
      <c r="AC5" s="285">
        <v>140</v>
      </c>
      <c r="AD5" s="285">
        <v>142</v>
      </c>
      <c r="AE5" s="286">
        <f t="shared" si="5"/>
        <v>702</v>
      </c>
      <c r="AF5" s="15"/>
      <c r="AG5" s="130"/>
      <c r="AH5" s="130"/>
      <c r="AI5" s="130"/>
      <c r="AJ5" s="130"/>
      <c r="AK5" s="130"/>
      <c r="AL5" s="130"/>
    </row>
    <row r="6" spans="1:38" ht="18.600000000000001">
      <c r="A6" s="15"/>
      <c r="B6" s="145">
        <v>4</v>
      </c>
      <c r="C6" s="275" t="s">
        <v>27</v>
      </c>
      <c r="D6" s="279">
        <f t="shared" si="0"/>
        <v>2674</v>
      </c>
      <c r="E6" s="280"/>
      <c r="F6" s="281">
        <f t="shared" si="1"/>
        <v>133.69999999999999</v>
      </c>
      <c r="G6" s="282"/>
      <c r="H6" s="283">
        <v>127</v>
      </c>
      <c r="I6" s="283">
        <v>140</v>
      </c>
      <c r="J6" s="283">
        <v>124</v>
      </c>
      <c r="K6" s="283">
        <v>148</v>
      </c>
      <c r="L6" s="283">
        <v>129</v>
      </c>
      <c r="M6" s="284">
        <f t="shared" si="2"/>
        <v>668</v>
      </c>
      <c r="N6" s="283">
        <v>140</v>
      </c>
      <c r="O6" s="283">
        <v>127</v>
      </c>
      <c r="P6" s="283">
        <v>140</v>
      </c>
      <c r="Q6" s="283">
        <v>113</v>
      </c>
      <c r="R6" s="283">
        <v>140</v>
      </c>
      <c r="S6" s="284">
        <f t="shared" si="3"/>
        <v>660</v>
      </c>
      <c r="T6" s="283">
        <v>120</v>
      </c>
      <c r="U6" s="283">
        <v>129</v>
      </c>
      <c r="V6" s="283">
        <v>140</v>
      </c>
      <c r="W6" s="283">
        <v>127</v>
      </c>
      <c r="X6" s="283">
        <v>126</v>
      </c>
      <c r="Y6" s="284">
        <f t="shared" si="4"/>
        <v>642</v>
      </c>
      <c r="Z6" s="288">
        <v>144</v>
      </c>
      <c r="AA6" s="288">
        <v>129</v>
      </c>
      <c r="AB6" s="288">
        <v>144</v>
      </c>
      <c r="AC6" s="288">
        <v>144</v>
      </c>
      <c r="AD6" s="288">
        <v>143</v>
      </c>
      <c r="AE6" s="286">
        <f t="shared" si="5"/>
        <v>704</v>
      </c>
      <c r="AF6" s="15"/>
      <c r="AG6" s="130"/>
      <c r="AH6" s="130"/>
      <c r="AI6" s="130"/>
      <c r="AJ6" s="130"/>
      <c r="AK6" s="130"/>
      <c r="AL6" s="130"/>
    </row>
    <row r="7" spans="1:38" ht="18.600000000000001">
      <c r="A7" s="15"/>
      <c r="B7" s="145">
        <v>5</v>
      </c>
      <c r="C7" s="275" t="s">
        <v>30</v>
      </c>
      <c r="D7" s="279">
        <f t="shared" si="0"/>
        <v>2624</v>
      </c>
      <c r="E7" s="202"/>
      <c r="F7" s="281">
        <f t="shared" si="1"/>
        <v>131.19999999999999</v>
      </c>
      <c r="G7" s="329"/>
      <c r="H7" s="331">
        <v>126</v>
      </c>
      <c r="I7" s="331">
        <v>125</v>
      </c>
      <c r="J7" s="331">
        <v>132</v>
      </c>
      <c r="K7" s="331">
        <v>126</v>
      </c>
      <c r="L7" s="331">
        <v>105</v>
      </c>
      <c r="M7" s="284">
        <f t="shared" si="2"/>
        <v>614</v>
      </c>
      <c r="N7" s="331">
        <v>140</v>
      </c>
      <c r="O7" s="331">
        <v>128</v>
      </c>
      <c r="P7" s="331">
        <v>115</v>
      </c>
      <c r="Q7" s="331">
        <v>140</v>
      </c>
      <c r="R7" s="331">
        <v>144</v>
      </c>
      <c r="S7" s="284">
        <f t="shared" si="3"/>
        <v>667</v>
      </c>
      <c r="T7" s="332">
        <v>127</v>
      </c>
      <c r="U7" s="332">
        <v>125</v>
      </c>
      <c r="V7" s="332">
        <v>140</v>
      </c>
      <c r="W7" s="332">
        <v>131</v>
      </c>
      <c r="X7" s="331">
        <v>148</v>
      </c>
      <c r="Y7" s="333">
        <f t="shared" si="4"/>
        <v>671</v>
      </c>
      <c r="Z7" s="335">
        <v>144</v>
      </c>
      <c r="AA7" s="335">
        <v>113</v>
      </c>
      <c r="AB7" s="335">
        <v>127</v>
      </c>
      <c r="AC7" s="335">
        <v>144</v>
      </c>
      <c r="AD7" s="335">
        <v>144</v>
      </c>
      <c r="AE7" s="337">
        <f t="shared" si="5"/>
        <v>672</v>
      </c>
      <c r="AF7" s="15"/>
      <c r="AG7" s="130"/>
      <c r="AH7" s="130"/>
      <c r="AI7" s="130"/>
      <c r="AJ7" s="130"/>
      <c r="AK7" s="130"/>
      <c r="AL7" s="130"/>
    </row>
    <row r="8" spans="1:38" ht="18.600000000000001">
      <c r="A8" s="15"/>
      <c r="B8" s="145">
        <v>6</v>
      </c>
      <c r="C8" s="146" t="s">
        <v>29</v>
      </c>
      <c r="D8" s="279">
        <f t="shared" si="0"/>
        <v>2615</v>
      </c>
      <c r="E8" s="279">
        <v>2149</v>
      </c>
      <c r="F8" s="281">
        <f t="shared" si="1"/>
        <v>130.75</v>
      </c>
      <c r="G8" s="282"/>
      <c r="H8" s="283">
        <v>126</v>
      </c>
      <c r="I8" s="283">
        <v>127</v>
      </c>
      <c r="J8" s="283">
        <v>124</v>
      </c>
      <c r="K8" s="283">
        <v>125</v>
      </c>
      <c r="L8" s="283">
        <v>144</v>
      </c>
      <c r="M8" s="284">
        <f t="shared" si="2"/>
        <v>646</v>
      </c>
      <c r="N8" s="283">
        <v>124</v>
      </c>
      <c r="O8" s="283">
        <v>140</v>
      </c>
      <c r="P8" s="283">
        <v>140</v>
      </c>
      <c r="Q8" s="283">
        <v>132</v>
      </c>
      <c r="R8" s="283">
        <v>128</v>
      </c>
      <c r="S8" s="284">
        <f t="shared" si="3"/>
        <v>664</v>
      </c>
      <c r="T8" s="287">
        <v>144</v>
      </c>
      <c r="U8" s="283">
        <v>116</v>
      </c>
      <c r="V8" s="283">
        <v>131</v>
      </c>
      <c r="W8" s="283">
        <v>129</v>
      </c>
      <c r="X8" s="283">
        <v>116</v>
      </c>
      <c r="Y8" s="284">
        <f t="shared" si="4"/>
        <v>636</v>
      </c>
      <c r="Z8" s="285">
        <v>128</v>
      </c>
      <c r="AA8" s="285">
        <v>127</v>
      </c>
      <c r="AB8" s="285">
        <v>148</v>
      </c>
      <c r="AC8" s="285">
        <v>124</v>
      </c>
      <c r="AD8" s="285">
        <v>142</v>
      </c>
      <c r="AE8" s="286">
        <f t="shared" si="5"/>
        <v>669</v>
      </c>
      <c r="AF8" s="15"/>
      <c r="AG8" s="130"/>
      <c r="AH8" s="130"/>
      <c r="AI8" s="130"/>
      <c r="AJ8" s="130"/>
      <c r="AK8" s="130"/>
      <c r="AL8" s="130"/>
    </row>
    <row r="9" spans="1:38" ht="18.600000000000001">
      <c r="A9" s="15"/>
      <c r="B9" s="145">
        <v>7</v>
      </c>
      <c r="C9" s="146" t="s">
        <v>34</v>
      </c>
      <c r="D9" s="279">
        <f t="shared" si="0"/>
        <v>2594</v>
      </c>
      <c r="E9" s="280"/>
      <c r="F9" s="281">
        <f t="shared" si="1"/>
        <v>129.69999999999999</v>
      </c>
      <c r="G9" s="282"/>
      <c r="H9" s="283">
        <v>107</v>
      </c>
      <c r="I9" s="283">
        <v>131</v>
      </c>
      <c r="J9" s="283">
        <v>124</v>
      </c>
      <c r="K9" s="283">
        <v>140</v>
      </c>
      <c r="L9" s="283">
        <v>144</v>
      </c>
      <c r="M9" s="284">
        <f t="shared" si="2"/>
        <v>646</v>
      </c>
      <c r="N9" s="283">
        <v>144</v>
      </c>
      <c r="O9" s="283">
        <v>127</v>
      </c>
      <c r="P9" s="283">
        <v>114</v>
      </c>
      <c r="Q9" s="283">
        <v>118</v>
      </c>
      <c r="R9" s="283">
        <v>124</v>
      </c>
      <c r="S9" s="284">
        <f t="shared" si="3"/>
        <v>627</v>
      </c>
      <c r="T9" s="283">
        <v>129</v>
      </c>
      <c r="U9" s="283">
        <v>132</v>
      </c>
      <c r="V9" s="283">
        <v>126</v>
      </c>
      <c r="W9" s="283">
        <v>130</v>
      </c>
      <c r="X9" s="283">
        <v>142</v>
      </c>
      <c r="Y9" s="284">
        <f t="shared" si="4"/>
        <v>659</v>
      </c>
      <c r="Z9" s="285">
        <v>145</v>
      </c>
      <c r="AA9" s="285">
        <v>129</v>
      </c>
      <c r="AB9" s="285">
        <v>125</v>
      </c>
      <c r="AC9" s="285">
        <v>140</v>
      </c>
      <c r="AD9" s="285">
        <v>123</v>
      </c>
      <c r="AE9" s="286">
        <f t="shared" si="5"/>
        <v>662</v>
      </c>
      <c r="AF9" s="15"/>
      <c r="AG9" s="130"/>
      <c r="AH9" s="130"/>
      <c r="AI9" s="130"/>
      <c r="AJ9" s="130"/>
      <c r="AK9" s="130"/>
      <c r="AL9" s="130"/>
    </row>
    <row r="10" spans="1:38" ht="18.600000000000001">
      <c r="A10" s="15"/>
      <c r="B10" s="145">
        <v>8</v>
      </c>
      <c r="C10" s="146" t="s">
        <v>13</v>
      </c>
      <c r="D10" s="279">
        <f t="shared" si="0"/>
        <v>2483</v>
      </c>
      <c r="E10" s="279">
        <v>2016</v>
      </c>
      <c r="F10" s="281">
        <f t="shared" si="1"/>
        <v>124.15</v>
      </c>
      <c r="G10" s="282"/>
      <c r="H10" s="283">
        <v>121</v>
      </c>
      <c r="I10" s="283">
        <v>128</v>
      </c>
      <c r="J10" s="283">
        <v>130</v>
      </c>
      <c r="K10" s="283">
        <v>129</v>
      </c>
      <c r="L10" s="283">
        <v>109</v>
      </c>
      <c r="M10" s="284">
        <f t="shared" si="2"/>
        <v>617</v>
      </c>
      <c r="N10" s="283">
        <v>100</v>
      </c>
      <c r="O10" s="283">
        <v>102</v>
      </c>
      <c r="P10" s="283">
        <v>127</v>
      </c>
      <c r="Q10" s="283">
        <v>127</v>
      </c>
      <c r="R10" s="283">
        <v>131</v>
      </c>
      <c r="S10" s="284">
        <f t="shared" si="3"/>
        <v>587</v>
      </c>
      <c r="T10" s="287">
        <v>101</v>
      </c>
      <c r="U10" s="287">
        <v>121</v>
      </c>
      <c r="V10" s="287">
        <v>140</v>
      </c>
      <c r="W10" s="287">
        <v>131</v>
      </c>
      <c r="X10" s="283">
        <v>127</v>
      </c>
      <c r="Y10" s="284">
        <f t="shared" si="4"/>
        <v>620</v>
      </c>
      <c r="Z10" s="285">
        <v>125</v>
      </c>
      <c r="AA10" s="285">
        <v>128</v>
      </c>
      <c r="AB10" s="285">
        <v>122</v>
      </c>
      <c r="AC10" s="285">
        <v>140</v>
      </c>
      <c r="AD10" s="285">
        <v>144</v>
      </c>
      <c r="AE10" s="286">
        <f t="shared" si="5"/>
        <v>659</v>
      </c>
      <c r="AF10" s="15"/>
      <c r="AG10" s="130"/>
      <c r="AH10" s="130"/>
      <c r="AI10" s="130"/>
      <c r="AJ10" s="130"/>
      <c r="AK10" s="130"/>
      <c r="AL10" s="130"/>
    </row>
    <row r="11" spans="1:38" ht="18.600000000000001">
      <c r="A11" s="15"/>
      <c r="B11" s="145">
        <v>9</v>
      </c>
      <c r="C11" s="146" t="s">
        <v>70</v>
      </c>
      <c r="D11" s="279">
        <f t="shared" si="0"/>
        <v>2456</v>
      </c>
      <c r="E11" s="280"/>
      <c r="F11" s="281">
        <f t="shared" si="1"/>
        <v>122.8</v>
      </c>
      <c r="G11" s="282"/>
      <c r="H11" s="283">
        <v>120</v>
      </c>
      <c r="I11" s="283">
        <v>122</v>
      </c>
      <c r="J11" s="283">
        <v>89</v>
      </c>
      <c r="K11" s="283">
        <v>127</v>
      </c>
      <c r="L11" s="283">
        <v>125</v>
      </c>
      <c r="M11" s="284">
        <f t="shared" si="2"/>
        <v>583</v>
      </c>
      <c r="N11" s="283">
        <v>126</v>
      </c>
      <c r="O11" s="283">
        <v>126</v>
      </c>
      <c r="P11" s="283">
        <v>131</v>
      </c>
      <c r="Q11" s="283">
        <v>115</v>
      </c>
      <c r="R11" s="283">
        <v>129</v>
      </c>
      <c r="S11" s="284">
        <f t="shared" si="3"/>
        <v>627</v>
      </c>
      <c r="T11" s="287">
        <v>140</v>
      </c>
      <c r="U11" s="283">
        <v>123</v>
      </c>
      <c r="V11" s="283">
        <v>125</v>
      </c>
      <c r="W11" s="283">
        <v>124</v>
      </c>
      <c r="X11" s="283">
        <v>128</v>
      </c>
      <c r="Y11" s="284">
        <f t="shared" si="4"/>
        <v>640</v>
      </c>
      <c r="Z11" s="285">
        <v>122</v>
      </c>
      <c r="AA11" s="285">
        <v>131</v>
      </c>
      <c r="AB11" s="285">
        <v>122</v>
      </c>
      <c r="AC11" s="285">
        <v>107</v>
      </c>
      <c r="AD11" s="285">
        <v>124</v>
      </c>
      <c r="AE11" s="286">
        <f t="shared" si="5"/>
        <v>606</v>
      </c>
      <c r="AF11" s="15"/>
      <c r="AG11" s="130"/>
      <c r="AH11" s="130"/>
      <c r="AI11" s="130"/>
      <c r="AJ11" s="130"/>
      <c r="AK11" s="130"/>
      <c r="AL11" s="130"/>
    </row>
    <row r="12" spans="1:38" ht="18.600000000000001">
      <c r="A12" s="15"/>
      <c r="B12" s="145">
        <v>10</v>
      </c>
      <c r="C12" s="146" t="s">
        <v>25</v>
      </c>
      <c r="D12" s="279">
        <f t="shared" si="0"/>
        <v>2451</v>
      </c>
      <c r="E12" s="280"/>
      <c r="F12" s="281">
        <f t="shared" si="1"/>
        <v>122.55</v>
      </c>
      <c r="G12" s="282"/>
      <c r="H12" s="283">
        <v>123</v>
      </c>
      <c r="I12" s="283">
        <v>140</v>
      </c>
      <c r="J12" s="283">
        <v>125</v>
      </c>
      <c r="K12" s="283">
        <v>106</v>
      </c>
      <c r="L12" s="283">
        <v>116</v>
      </c>
      <c r="M12" s="284">
        <f t="shared" si="2"/>
        <v>610</v>
      </c>
      <c r="N12" s="283">
        <v>126</v>
      </c>
      <c r="O12" s="283">
        <v>123</v>
      </c>
      <c r="P12" s="283">
        <v>107</v>
      </c>
      <c r="Q12" s="283">
        <v>120</v>
      </c>
      <c r="R12" s="283">
        <v>122</v>
      </c>
      <c r="S12" s="284">
        <f t="shared" si="3"/>
        <v>598</v>
      </c>
      <c r="T12" s="287">
        <v>124</v>
      </c>
      <c r="U12" s="283">
        <v>124</v>
      </c>
      <c r="V12" s="283">
        <v>120</v>
      </c>
      <c r="W12" s="283">
        <v>128</v>
      </c>
      <c r="X12" s="283">
        <v>148</v>
      </c>
      <c r="Y12" s="284">
        <f t="shared" si="4"/>
        <v>644</v>
      </c>
      <c r="Z12" s="285">
        <v>87</v>
      </c>
      <c r="AA12" s="285">
        <v>140</v>
      </c>
      <c r="AB12" s="285">
        <v>126</v>
      </c>
      <c r="AC12" s="285">
        <v>126</v>
      </c>
      <c r="AD12" s="285">
        <v>120</v>
      </c>
      <c r="AE12" s="286">
        <f t="shared" si="5"/>
        <v>599</v>
      </c>
      <c r="AF12" s="15"/>
      <c r="AG12" s="130"/>
      <c r="AH12" s="130"/>
      <c r="AI12" s="130"/>
      <c r="AJ12" s="130"/>
      <c r="AK12" s="130"/>
      <c r="AL12" s="130"/>
    </row>
    <row r="13" spans="1:38" ht="18.600000000000001">
      <c r="A13" s="15"/>
      <c r="B13" s="145">
        <v>11</v>
      </c>
      <c r="C13" s="146" t="s">
        <v>33</v>
      </c>
      <c r="D13" s="279">
        <f t="shared" si="0"/>
        <v>2426</v>
      </c>
      <c r="E13" s="280"/>
      <c r="F13" s="281">
        <f t="shared" si="1"/>
        <v>121.3</v>
      </c>
      <c r="G13" s="282"/>
      <c r="H13" s="283">
        <v>104</v>
      </c>
      <c r="I13" s="283">
        <v>127</v>
      </c>
      <c r="J13" s="283">
        <v>124</v>
      </c>
      <c r="K13" s="283">
        <v>142</v>
      </c>
      <c r="L13" s="283">
        <v>82</v>
      </c>
      <c r="M13" s="284">
        <f t="shared" si="2"/>
        <v>579</v>
      </c>
      <c r="N13" s="283">
        <v>109</v>
      </c>
      <c r="O13" s="283">
        <v>123</v>
      </c>
      <c r="P13" s="283">
        <v>120</v>
      </c>
      <c r="Q13" s="283">
        <v>125</v>
      </c>
      <c r="R13" s="283">
        <v>140</v>
      </c>
      <c r="S13" s="284">
        <f t="shared" si="3"/>
        <v>617</v>
      </c>
      <c r="T13" s="287">
        <v>126</v>
      </c>
      <c r="U13" s="283">
        <v>125</v>
      </c>
      <c r="V13" s="283">
        <v>126</v>
      </c>
      <c r="W13" s="283">
        <v>130</v>
      </c>
      <c r="X13" s="283">
        <v>108</v>
      </c>
      <c r="Y13" s="284">
        <f t="shared" si="4"/>
        <v>615</v>
      </c>
      <c r="Z13" s="285">
        <v>107</v>
      </c>
      <c r="AA13" s="285">
        <v>131</v>
      </c>
      <c r="AB13" s="285">
        <v>140</v>
      </c>
      <c r="AC13" s="285">
        <v>122</v>
      </c>
      <c r="AD13" s="285">
        <v>115</v>
      </c>
      <c r="AE13" s="286">
        <f t="shared" si="5"/>
        <v>615</v>
      </c>
      <c r="AF13" s="15"/>
      <c r="AG13" s="130"/>
      <c r="AH13" s="130"/>
      <c r="AI13" s="130"/>
      <c r="AJ13" s="130"/>
      <c r="AK13" s="130"/>
      <c r="AL13" s="130"/>
    </row>
    <row r="14" spans="1:38" ht="18.600000000000001">
      <c r="A14" s="15"/>
      <c r="B14" s="145">
        <v>12</v>
      </c>
      <c r="C14" s="275" t="s">
        <v>32</v>
      </c>
      <c r="D14" s="279">
        <f t="shared" si="0"/>
        <v>2424</v>
      </c>
      <c r="E14" s="280"/>
      <c r="F14" s="281">
        <f t="shared" si="1"/>
        <v>121.2</v>
      </c>
      <c r="G14" s="282"/>
      <c r="H14" s="283">
        <v>126</v>
      </c>
      <c r="I14" s="283">
        <v>128</v>
      </c>
      <c r="J14" s="283">
        <v>127</v>
      </c>
      <c r="K14" s="283">
        <v>122</v>
      </c>
      <c r="L14" s="283">
        <v>105</v>
      </c>
      <c r="M14" s="284">
        <f t="shared" si="2"/>
        <v>608</v>
      </c>
      <c r="N14" s="283">
        <v>113</v>
      </c>
      <c r="O14" s="283">
        <v>110</v>
      </c>
      <c r="P14" s="283">
        <v>122</v>
      </c>
      <c r="Q14" s="283">
        <v>143</v>
      </c>
      <c r="R14" s="283">
        <v>107</v>
      </c>
      <c r="S14" s="284">
        <f t="shared" si="3"/>
        <v>595</v>
      </c>
      <c r="T14" s="287">
        <v>113</v>
      </c>
      <c r="U14" s="283">
        <v>128</v>
      </c>
      <c r="V14" s="283">
        <v>128</v>
      </c>
      <c r="W14" s="283">
        <v>128</v>
      </c>
      <c r="X14" s="283">
        <v>107</v>
      </c>
      <c r="Y14" s="284">
        <f t="shared" si="4"/>
        <v>604</v>
      </c>
      <c r="Z14" s="288">
        <v>127</v>
      </c>
      <c r="AA14" s="288">
        <v>126</v>
      </c>
      <c r="AB14" s="288">
        <v>140</v>
      </c>
      <c r="AC14" s="288">
        <v>111</v>
      </c>
      <c r="AD14" s="288">
        <v>113</v>
      </c>
      <c r="AE14" s="286">
        <f t="shared" si="5"/>
        <v>617</v>
      </c>
      <c r="AF14" s="15"/>
      <c r="AG14" s="130"/>
      <c r="AH14" s="130"/>
      <c r="AI14" s="130"/>
      <c r="AJ14" s="130"/>
      <c r="AK14" s="130"/>
      <c r="AL14" s="130"/>
    </row>
    <row r="15" spans="1:38" ht="18.600000000000001">
      <c r="A15" s="15"/>
      <c r="B15" s="145">
        <v>13</v>
      </c>
      <c r="C15" s="146" t="s">
        <v>36</v>
      </c>
      <c r="D15" s="279">
        <f t="shared" si="0"/>
        <v>2264</v>
      </c>
      <c r="E15" s="280"/>
      <c r="F15" s="281">
        <f t="shared" si="1"/>
        <v>113.2</v>
      </c>
      <c r="G15" s="282"/>
      <c r="H15" s="283">
        <v>125</v>
      </c>
      <c r="I15" s="283">
        <v>106</v>
      </c>
      <c r="J15" s="283">
        <v>120</v>
      </c>
      <c r="K15" s="283">
        <v>113</v>
      </c>
      <c r="L15" s="283">
        <v>104</v>
      </c>
      <c r="M15" s="284">
        <f t="shared" si="2"/>
        <v>568</v>
      </c>
      <c r="N15" s="283">
        <v>123</v>
      </c>
      <c r="O15" s="283">
        <v>85</v>
      </c>
      <c r="P15" s="283">
        <v>97</v>
      </c>
      <c r="Q15" s="283">
        <v>112</v>
      </c>
      <c r="R15" s="283">
        <v>108</v>
      </c>
      <c r="S15" s="284">
        <f t="shared" si="3"/>
        <v>525</v>
      </c>
      <c r="T15" s="287">
        <v>140</v>
      </c>
      <c r="U15" s="283">
        <v>108</v>
      </c>
      <c r="V15" s="283">
        <v>120</v>
      </c>
      <c r="W15" s="283">
        <v>107</v>
      </c>
      <c r="X15" s="283">
        <v>142</v>
      </c>
      <c r="Y15" s="284">
        <f t="shared" si="4"/>
        <v>617</v>
      </c>
      <c r="Z15" s="285">
        <v>108</v>
      </c>
      <c r="AA15" s="285">
        <v>124</v>
      </c>
      <c r="AB15" s="285">
        <v>109</v>
      </c>
      <c r="AC15" s="285">
        <v>88</v>
      </c>
      <c r="AD15" s="285">
        <v>125</v>
      </c>
      <c r="AE15" s="286">
        <f t="shared" si="5"/>
        <v>554</v>
      </c>
      <c r="AF15" s="15"/>
      <c r="AG15" s="130"/>
      <c r="AH15" s="130"/>
      <c r="AI15" s="130"/>
      <c r="AJ15" s="130"/>
      <c r="AK15" s="130"/>
      <c r="AL15" s="130"/>
    </row>
    <row r="16" spans="1:38" ht="18.600000000000001">
      <c r="A16" s="15"/>
      <c r="B16" s="145">
        <v>14</v>
      </c>
      <c r="C16" s="146" t="s">
        <v>5</v>
      </c>
      <c r="D16" s="279">
        <f t="shared" si="0"/>
        <v>2238</v>
      </c>
      <c r="E16" s="280"/>
      <c r="F16" s="281">
        <f t="shared" si="1"/>
        <v>111.9</v>
      </c>
      <c r="G16" s="282"/>
      <c r="H16" s="283">
        <v>116</v>
      </c>
      <c r="I16" s="283">
        <v>89</v>
      </c>
      <c r="J16" s="283">
        <v>123</v>
      </c>
      <c r="K16" s="283">
        <v>111</v>
      </c>
      <c r="L16" s="283">
        <v>93</v>
      </c>
      <c r="M16" s="284">
        <f t="shared" si="2"/>
        <v>532</v>
      </c>
      <c r="N16" s="283">
        <v>106</v>
      </c>
      <c r="O16" s="283">
        <v>122</v>
      </c>
      <c r="P16" s="283">
        <v>129</v>
      </c>
      <c r="Q16" s="283">
        <v>124</v>
      </c>
      <c r="R16" s="283">
        <v>89</v>
      </c>
      <c r="S16" s="284">
        <f t="shared" si="3"/>
        <v>570</v>
      </c>
      <c r="T16" s="287">
        <v>108</v>
      </c>
      <c r="U16" s="283">
        <v>123</v>
      </c>
      <c r="V16" s="283">
        <v>121</v>
      </c>
      <c r="W16" s="283">
        <v>94</v>
      </c>
      <c r="X16" s="283">
        <v>120</v>
      </c>
      <c r="Y16" s="284">
        <f t="shared" si="4"/>
        <v>566</v>
      </c>
      <c r="Z16" s="285">
        <v>127</v>
      </c>
      <c r="AA16" s="285">
        <v>72</v>
      </c>
      <c r="AB16" s="285">
        <v>124</v>
      </c>
      <c r="AC16" s="285">
        <v>121</v>
      </c>
      <c r="AD16" s="285">
        <v>126</v>
      </c>
      <c r="AE16" s="286">
        <f t="shared" si="5"/>
        <v>570</v>
      </c>
      <c r="AF16" s="15"/>
      <c r="AG16" s="130"/>
      <c r="AH16" s="130"/>
      <c r="AI16" s="130"/>
      <c r="AJ16" s="130"/>
      <c r="AK16" s="130"/>
      <c r="AL16" s="130"/>
    </row>
    <row r="17" spans="1:38" ht="18.600000000000001">
      <c r="A17" s="15"/>
      <c r="B17" s="145">
        <v>15</v>
      </c>
      <c r="C17" s="146" t="s">
        <v>61</v>
      </c>
      <c r="D17" s="279">
        <f t="shared" si="0"/>
        <v>2171</v>
      </c>
      <c r="E17" s="279">
        <v>2096</v>
      </c>
      <c r="F17" s="281">
        <f t="shared" si="1"/>
        <v>108.55</v>
      </c>
      <c r="G17" s="282"/>
      <c r="H17" s="283">
        <v>107</v>
      </c>
      <c r="I17" s="283">
        <v>89</v>
      </c>
      <c r="J17" s="283">
        <v>123</v>
      </c>
      <c r="K17" s="283">
        <v>103</v>
      </c>
      <c r="L17" s="283">
        <v>102</v>
      </c>
      <c r="M17" s="284">
        <f t="shared" si="2"/>
        <v>524</v>
      </c>
      <c r="N17" s="283">
        <v>120</v>
      </c>
      <c r="O17" s="283">
        <v>101</v>
      </c>
      <c r="P17" s="283">
        <v>107</v>
      </c>
      <c r="Q17" s="283">
        <v>107</v>
      </c>
      <c r="R17" s="283">
        <v>109</v>
      </c>
      <c r="S17" s="284">
        <f t="shared" si="3"/>
        <v>544</v>
      </c>
      <c r="T17" s="287">
        <v>107</v>
      </c>
      <c r="U17" s="283">
        <v>124</v>
      </c>
      <c r="V17" s="283">
        <v>103</v>
      </c>
      <c r="W17" s="283">
        <v>121</v>
      </c>
      <c r="X17" s="283">
        <v>91</v>
      </c>
      <c r="Y17" s="284">
        <f t="shared" si="4"/>
        <v>546</v>
      </c>
      <c r="Z17" s="285">
        <v>128</v>
      </c>
      <c r="AA17" s="285">
        <v>126</v>
      </c>
      <c r="AB17" s="285">
        <v>103</v>
      </c>
      <c r="AC17" s="285">
        <v>107</v>
      </c>
      <c r="AD17" s="285">
        <v>93</v>
      </c>
      <c r="AE17" s="286">
        <f t="shared" si="5"/>
        <v>557</v>
      </c>
      <c r="AF17" s="15"/>
      <c r="AG17" s="130"/>
      <c r="AH17" s="130"/>
      <c r="AI17" s="130"/>
      <c r="AJ17" s="130"/>
      <c r="AK17" s="130"/>
      <c r="AL17" s="130"/>
    </row>
    <row r="18" spans="1:38" ht="18.600000000000001">
      <c r="A18" s="15"/>
      <c r="B18" s="145">
        <v>16</v>
      </c>
      <c r="C18" s="10" t="s">
        <v>63</v>
      </c>
      <c r="D18" s="279">
        <f t="shared" si="0"/>
        <v>2141</v>
      </c>
      <c r="E18" s="279">
        <v>2048</v>
      </c>
      <c r="F18" s="281">
        <f t="shared" si="1"/>
        <v>107.05</v>
      </c>
      <c r="G18" s="282"/>
      <c r="H18" s="283">
        <v>79</v>
      </c>
      <c r="I18" s="283">
        <v>124</v>
      </c>
      <c r="J18" s="283">
        <v>91</v>
      </c>
      <c r="K18" s="283">
        <v>114</v>
      </c>
      <c r="L18" s="283">
        <v>108</v>
      </c>
      <c r="M18" s="284">
        <f t="shared" si="2"/>
        <v>516</v>
      </c>
      <c r="N18" s="283">
        <v>93</v>
      </c>
      <c r="O18" s="283">
        <v>120</v>
      </c>
      <c r="P18" s="283">
        <v>106</v>
      </c>
      <c r="Q18" s="283">
        <v>109</v>
      </c>
      <c r="R18" s="283">
        <v>94</v>
      </c>
      <c r="S18" s="284">
        <f t="shared" si="3"/>
        <v>522</v>
      </c>
      <c r="T18" s="287">
        <v>127</v>
      </c>
      <c r="U18" s="283">
        <v>108</v>
      </c>
      <c r="V18" s="283">
        <v>107</v>
      </c>
      <c r="W18" s="283">
        <v>121</v>
      </c>
      <c r="X18" s="283">
        <v>124</v>
      </c>
      <c r="Y18" s="284">
        <f t="shared" si="4"/>
        <v>587</v>
      </c>
      <c r="Z18" s="285">
        <v>90</v>
      </c>
      <c r="AA18" s="285">
        <v>86</v>
      </c>
      <c r="AB18" s="285">
        <v>121</v>
      </c>
      <c r="AC18" s="285">
        <v>108</v>
      </c>
      <c r="AD18" s="285">
        <v>111</v>
      </c>
      <c r="AE18" s="286">
        <f t="shared" si="5"/>
        <v>516</v>
      </c>
      <c r="AF18" s="15"/>
      <c r="AG18" s="130"/>
      <c r="AH18" s="130"/>
      <c r="AI18" s="130"/>
      <c r="AJ18" s="130"/>
      <c r="AK18" s="130"/>
      <c r="AL18" s="130"/>
    </row>
    <row r="19" spans="1:38" ht="18.600000000000001">
      <c r="A19" s="15"/>
      <c r="B19" s="145">
        <v>17</v>
      </c>
      <c r="C19" s="146" t="s">
        <v>35</v>
      </c>
      <c r="D19" s="279">
        <f t="shared" si="0"/>
        <v>2111</v>
      </c>
      <c r="E19" s="280"/>
      <c r="F19" s="281">
        <f t="shared" si="1"/>
        <v>105.55</v>
      </c>
      <c r="G19" s="282"/>
      <c r="H19" s="283">
        <v>111</v>
      </c>
      <c r="I19" s="283">
        <v>128</v>
      </c>
      <c r="J19" s="283">
        <v>108</v>
      </c>
      <c r="K19" s="283">
        <v>106</v>
      </c>
      <c r="L19" s="283">
        <v>120</v>
      </c>
      <c r="M19" s="284">
        <f t="shared" si="2"/>
        <v>573</v>
      </c>
      <c r="N19" s="283">
        <v>107</v>
      </c>
      <c r="O19" s="283">
        <v>84</v>
      </c>
      <c r="P19" s="283">
        <v>112</v>
      </c>
      <c r="Q19" s="283">
        <v>106</v>
      </c>
      <c r="R19" s="283">
        <v>101</v>
      </c>
      <c r="S19" s="284">
        <f t="shared" si="3"/>
        <v>510</v>
      </c>
      <c r="T19" s="287">
        <v>91</v>
      </c>
      <c r="U19" s="283">
        <v>104</v>
      </c>
      <c r="V19" s="283">
        <v>93</v>
      </c>
      <c r="W19" s="283">
        <v>116</v>
      </c>
      <c r="X19" s="283">
        <v>106</v>
      </c>
      <c r="Y19" s="284">
        <f t="shared" si="4"/>
        <v>510</v>
      </c>
      <c r="Z19" s="285">
        <v>108</v>
      </c>
      <c r="AA19" s="285">
        <v>104</v>
      </c>
      <c r="AB19" s="285">
        <v>109</v>
      </c>
      <c r="AC19" s="285">
        <v>113</v>
      </c>
      <c r="AD19" s="285">
        <v>84</v>
      </c>
      <c r="AE19" s="286">
        <f t="shared" si="5"/>
        <v>518</v>
      </c>
      <c r="AF19" s="15"/>
      <c r="AG19" s="130"/>
      <c r="AH19" s="130"/>
      <c r="AI19" s="130"/>
      <c r="AJ19" s="130"/>
      <c r="AK19" s="130"/>
      <c r="AL19" s="130"/>
    </row>
    <row r="20" spans="1:38" ht="18.600000000000001">
      <c r="A20" s="15"/>
      <c r="B20" s="145">
        <v>18</v>
      </c>
      <c r="C20" s="146" t="s">
        <v>37</v>
      </c>
      <c r="D20" s="279">
        <f t="shared" si="0"/>
        <v>2066</v>
      </c>
      <c r="E20" s="280"/>
      <c r="F20" s="281">
        <f t="shared" si="1"/>
        <v>103.3</v>
      </c>
      <c r="G20" s="282"/>
      <c r="H20" s="283">
        <v>94</v>
      </c>
      <c r="I20" s="283">
        <v>109</v>
      </c>
      <c r="J20" s="283">
        <v>91</v>
      </c>
      <c r="K20" s="283">
        <v>109</v>
      </c>
      <c r="L20" s="283">
        <v>112</v>
      </c>
      <c r="M20" s="284">
        <f t="shared" si="2"/>
        <v>515</v>
      </c>
      <c r="N20" s="283">
        <v>107</v>
      </c>
      <c r="O20" s="283">
        <v>120</v>
      </c>
      <c r="P20" s="283">
        <v>92</v>
      </c>
      <c r="Q20" s="283">
        <v>120</v>
      </c>
      <c r="R20" s="283">
        <v>109</v>
      </c>
      <c r="S20" s="284">
        <f t="shared" si="3"/>
        <v>548</v>
      </c>
      <c r="T20" s="283">
        <v>103</v>
      </c>
      <c r="U20" s="283">
        <v>109</v>
      </c>
      <c r="V20" s="283">
        <v>92</v>
      </c>
      <c r="W20" s="283">
        <v>87</v>
      </c>
      <c r="X20" s="283">
        <v>105</v>
      </c>
      <c r="Y20" s="284">
        <f t="shared" si="4"/>
        <v>496</v>
      </c>
      <c r="Z20" s="285">
        <v>109</v>
      </c>
      <c r="AA20" s="285">
        <v>87</v>
      </c>
      <c r="AB20" s="285">
        <v>102</v>
      </c>
      <c r="AC20" s="285">
        <v>121</v>
      </c>
      <c r="AD20" s="285">
        <v>88</v>
      </c>
      <c r="AE20" s="286">
        <f t="shared" si="5"/>
        <v>507</v>
      </c>
      <c r="AF20" s="15"/>
      <c r="AG20" s="130"/>
      <c r="AH20" s="130"/>
      <c r="AI20" s="130"/>
      <c r="AJ20" s="130"/>
      <c r="AK20" s="130"/>
      <c r="AL20" s="130"/>
    </row>
    <row r="21" spans="1:38" ht="18.600000000000001">
      <c r="A21" s="15"/>
      <c r="B21" s="145">
        <v>19</v>
      </c>
      <c r="C21" s="146" t="s">
        <v>39</v>
      </c>
      <c r="D21" s="279">
        <f t="shared" si="0"/>
        <v>2064</v>
      </c>
      <c r="E21" s="280"/>
      <c r="F21" s="281">
        <f t="shared" si="1"/>
        <v>103.2</v>
      </c>
      <c r="G21" s="282"/>
      <c r="H21" s="283">
        <v>102</v>
      </c>
      <c r="I21" s="283">
        <v>91</v>
      </c>
      <c r="J21" s="283">
        <v>100</v>
      </c>
      <c r="K21" s="283">
        <v>120</v>
      </c>
      <c r="L21" s="283">
        <v>95</v>
      </c>
      <c r="M21" s="284">
        <f t="shared" si="2"/>
        <v>508</v>
      </c>
      <c r="N21" s="283">
        <v>100</v>
      </c>
      <c r="O21" s="283">
        <v>112</v>
      </c>
      <c r="P21" s="283">
        <v>106</v>
      </c>
      <c r="Q21" s="283">
        <v>112</v>
      </c>
      <c r="R21" s="283">
        <v>120</v>
      </c>
      <c r="S21" s="284">
        <f t="shared" si="3"/>
        <v>550</v>
      </c>
      <c r="T21" s="287">
        <v>100</v>
      </c>
      <c r="U21" s="283">
        <v>109</v>
      </c>
      <c r="V21" s="283">
        <v>108</v>
      </c>
      <c r="W21" s="283">
        <v>99</v>
      </c>
      <c r="X21" s="283">
        <v>80</v>
      </c>
      <c r="Y21" s="284">
        <f t="shared" si="4"/>
        <v>496</v>
      </c>
      <c r="Z21" s="285">
        <v>78</v>
      </c>
      <c r="AA21" s="285">
        <v>109</v>
      </c>
      <c r="AB21" s="285">
        <v>126</v>
      </c>
      <c r="AC21" s="285">
        <v>97</v>
      </c>
      <c r="AD21" s="285">
        <v>100</v>
      </c>
      <c r="AE21" s="286">
        <f t="shared" si="5"/>
        <v>510</v>
      </c>
      <c r="AF21" s="15"/>
      <c r="AG21" s="130"/>
      <c r="AH21" s="130"/>
      <c r="AI21" s="130"/>
      <c r="AJ21" s="130"/>
      <c r="AK21" s="130"/>
      <c r="AL21" s="130"/>
    </row>
    <row r="22" spans="1:38" ht="18.600000000000001">
      <c r="A22" s="15"/>
      <c r="B22" s="145">
        <v>20</v>
      </c>
      <c r="C22" s="146" t="s">
        <v>71</v>
      </c>
      <c r="D22" s="279">
        <f t="shared" si="0"/>
        <v>2049</v>
      </c>
      <c r="E22" s="280"/>
      <c r="F22" s="281">
        <f t="shared" si="1"/>
        <v>102.45</v>
      </c>
      <c r="G22" s="282"/>
      <c r="H22" s="283">
        <v>91</v>
      </c>
      <c r="I22" s="283">
        <v>91</v>
      </c>
      <c r="J22" s="283">
        <v>104</v>
      </c>
      <c r="K22" s="283">
        <v>67</v>
      </c>
      <c r="L22" s="283">
        <v>104</v>
      </c>
      <c r="M22" s="284">
        <f t="shared" si="2"/>
        <v>457</v>
      </c>
      <c r="N22" s="283">
        <v>107</v>
      </c>
      <c r="O22" s="283">
        <v>107</v>
      </c>
      <c r="P22" s="283">
        <v>100</v>
      </c>
      <c r="Q22" s="283">
        <v>123</v>
      </c>
      <c r="R22" s="283">
        <v>101</v>
      </c>
      <c r="S22" s="284">
        <f t="shared" si="3"/>
        <v>538</v>
      </c>
      <c r="T22" s="287">
        <v>105</v>
      </c>
      <c r="U22" s="283">
        <v>101</v>
      </c>
      <c r="V22" s="283">
        <v>100</v>
      </c>
      <c r="W22" s="283">
        <v>120</v>
      </c>
      <c r="X22" s="283">
        <v>123</v>
      </c>
      <c r="Y22" s="284">
        <f t="shared" si="4"/>
        <v>549</v>
      </c>
      <c r="Z22" s="285">
        <v>99</v>
      </c>
      <c r="AA22" s="285">
        <v>108</v>
      </c>
      <c r="AB22" s="285">
        <v>88</v>
      </c>
      <c r="AC22" s="285">
        <v>113</v>
      </c>
      <c r="AD22" s="285">
        <v>97</v>
      </c>
      <c r="AE22" s="286">
        <f t="shared" si="5"/>
        <v>505</v>
      </c>
      <c r="AF22" s="15"/>
      <c r="AG22" s="130"/>
      <c r="AH22" s="130"/>
      <c r="AI22" s="130"/>
      <c r="AJ22" s="130"/>
      <c r="AK22" s="130"/>
      <c r="AL22" s="130"/>
    </row>
    <row r="23" spans="1:38" ht="18.600000000000001">
      <c r="A23" s="15"/>
      <c r="B23" s="145">
        <v>21</v>
      </c>
      <c r="C23" s="146" t="s">
        <v>42</v>
      </c>
      <c r="D23" s="279">
        <f t="shared" si="0"/>
        <v>2025</v>
      </c>
      <c r="E23" s="280"/>
      <c r="F23" s="281">
        <f t="shared" si="1"/>
        <v>101.25</v>
      </c>
      <c r="G23" s="282"/>
      <c r="H23" s="283">
        <v>105</v>
      </c>
      <c r="I23" s="283">
        <v>96</v>
      </c>
      <c r="J23" s="283">
        <v>101</v>
      </c>
      <c r="K23" s="283">
        <v>110</v>
      </c>
      <c r="L23" s="283">
        <v>124</v>
      </c>
      <c r="M23" s="284">
        <f t="shared" si="2"/>
        <v>536</v>
      </c>
      <c r="N23" s="283">
        <v>91</v>
      </c>
      <c r="O23" s="283">
        <v>126</v>
      </c>
      <c r="P23" s="283">
        <v>77</v>
      </c>
      <c r="Q23" s="283">
        <v>93</v>
      </c>
      <c r="R23" s="283">
        <v>108</v>
      </c>
      <c r="S23" s="284">
        <f t="shared" si="3"/>
        <v>495</v>
      </c>
      <c r="T23" s="287">
        <v>104</v>
      </c>
      <c r="U23" s="287">
        <v>101</v>
      </c>
      <c r="V23" s="287">
        <v>106</v>
      </c>
      <c r="W23" s="287">
        <v>103</v>
      </c>
      <c r="X23" s="283">
        <v>88</v>
      </c>
      <c r="Y23" s="284">
        <f t="shared" si="4"/>
        <v>502</v>
      </c>
      <c r="Z23" s="285">
        <v>109</v>
      </c>
      <c r="AA23" s="285">
        <v>107</v>
      </c>
      <c r="AB23" s="285">
        <v>93</v>
      </c>
      <c r="AC23" s="285">
        <v>87</v>
      </c>
      <c r="AD23" s="285">
        <v>96</v>
      </c>
      <c r="AE23" s="286">
        <f t="shared" si="5"/>
        <v>492</v>
      </c>
      <c r="AF23" s="15"/>
      <c r="AG23" s="130"/>
      <c r="AH23" s="130"/>
      <c r="AI23" s="130"/>
      <c r="AJ23" s="130"/>
      <c r="AK23" s="130"/>
      <c r="AL23" s="130"/>
    </row>
    <row r="24" spans="1:38" ht="18.600000000000001">
      <c r="A24" s="15"/>
      <c r="B24" s="145">
        <v>22</v>
      </c>
      <c r="C24" s="146" t="s">
        <v>38</v>
      </c>
      <c r="D24" s="279">
        <f t="shared" si="0"/>
        <v>1971</v>
      </c>
      <c r="E24" s="280"/>
      <c r="F24" s="281">
        <f t="shared" si="1"/>
        <v>98.55</v>
      </c>
      <c r="G24" s="282"/>
      <c r="H24" s="283">
        <v>63</v>
      </c>
      <c r="I24" s="283">
        <v>106</v>
      </c>
      <c r="J24" s="283">
        <v>108</v>
      </c>
      <c r="K24" s="283">
        <v>103</v>
      </c>
      <c r="L24" s="283">
        <v>126</v>
      </c>
      <c r="M24" s="284">
        <f t="shared" si="2"/>
        <v>506</v>
      </c>
      <c r="N24" s="283">
        <v>110</v>
      </c>
      <c r="O24" s="283">
        <v>97</v>
      </c>
      <c r="P24" s="283">
        <v>101</v>
      </c>
      <c r="Q24" s="283">
        <v>88</v>
      </c>
      <c r="R24" s="283">
        <v>109</v>
      </c>
      <c r="S24" s="284">
        <f t="shared" si="3"/>
        <v>505</v>
      </c>
      <c r="T24" s="283">
        <v>79</v>
      </c>
      <c r="U24" s="283">
        <v>87</v>
      </c>
      <c r="V24" s="283">
        <v>104</v>
      </c>
      <c r="W24" s="283">
        <v>108</v>
      </c>
      <c r="X24" s="283">
        <v>78</v>
      </c>
      <c r="Y24" s="284">
        <f t="shared" si="4"/>
        <v>456</v>
      </c>
      <c r="Z24" s="285">
        <v>104</v>
      </c>
      <c r="AA24" s="285">
        <v>91</v>
      </c>
      <c r="AB24" s="285">
        <v>90</v>
      </c>
      <c r="AC24" s="285">
        <v>123</v>
      </c>
      <c r="AD24" s="285">
        <v>96</v>
      </c>
      <c r="AE24" s="286">
        <f t="shared" si="5"/>
        <v>504</v>
      </c>
      <c r="AF24" s="15"/>
      <c r="AG24" s="130"/>
      <c r="AH24" s="130"/>
      <c r="AI24" s="130"/>
      <c r="AJ24" s="130"/>
      <c r="AK24" s="130"/>
      <c r="AL24" s="130"/>
    </row>
    <row r="25" spans="1:38" ht="18.600000000000001">
      <c r="A25" s="15"/>
      <c r="B25" s="145">
        <v>23</v>
      </c>
      <c r="C25" s="146" t="s">
        <v>40</v>
      </c>
      <c r="D25" s="279">
        <f t="shared" si="0"/>
        <v>1894</v>
      </c>
      <c r="E25" s="279">
        <v>2203</v>
      </c>
      <c r="F25" s="281">
        <f t="shared" si="1"/>
        <v>94.7</v>
      </c>
      <c r="G25" s="282"/>
      <c r="H25" s="283">
        <v>93</v>
      </c>
      <c r="I25" s="283">
        <v>129</v>
      </c>
      <c r="J25" s="283">
        <v>106</v>
      </c>
      <c r="K25" s="283">
        <v>90</v>
      </c>
      <c r="L25" s="283">
        <v>80</v>
      </c>
      <c r="M25" s="284">
        <f t="shared" si="2"/>
        <v>498</v>
      </c>
      <c r="N25" s="283">
        <v>106</v>
      </c>
      <c r="O25" s="283">
        <v>77</v>
      </c>
      <c r="P25" s="283">
        <v>78</v>
      </c>
      <c r="Q25" s="283">
        <v>65</v>
      </c>
      <c r="R25" s="283">
        <v>105</v>
      </c>
      <c r="S25" s="284">
        <f t="shared" si="3"/>
        <v>431</v>
      </c>
      <c r="T25" s="287">
        <v>87</v>
      </c>
      <c r="U25" s="283">
        <v>95</v>
      </c>
      <c r="V25" s="283">
        <v>91</v>
      </c>
      <c r="W25" s="283">
        <v>103</v>
      </c>
      <c r="X25" s="283">
        <v>108</v>
      </c>
      <c r="Y25" s="284">
        <f t="shared" si="4"/>
        <v>484</v>
      </c>
      <c r="Z25" s="285">
        <v>100</v>
      </c>
      <c r="AA25" s="285">
        <v>120</v>
      </c>
      <c r="AB25" s="285">
        <v>83</v>
      </c>
      <c r="AC25" s="285">
        <v>90</v>
      </c>
      <c r="AD25" s="285">
        <v>88</v>
      </c>
      <c r="AE25" s="286">
        <f t="shared" si="5"/>
        <v>481</v>
      </c>
      <c r="AF25" s="15"/>
      <c r="AG25" s="130"/>
      <c r="AH25" s="130"/>
      <c r="AI25" s="130"/>
      <c r="AJ25" s="130"/>
      <c r="AK25" s="130"/>
      <c r="AL25" s="130"/>
    </row>
    <row r="26" spans="1:38" ht="18.600000000000001">
      <c r="A26" s="15"/>
      <c r="B26" s="145">
        <v>24</v>
      </c>
      <c r="C26" s="146" t="s">
        <v>74</v>
      </c>
      <c r="D26" s="279">
        <f t="shared" si="0"/>
        <v>1830</v>
      </c>
      <c r="E26" s="279">
        <v>2301</v>
      </c>
      <c r="F26" s="281">
        <f t="shared" si="1"/>
        <v>91.5</v>
      </c>
      <c r="G26" s="282"/>
      <c r="H26" s="283">
        <v>76</v>
      </c>
      <c r="I26" s="283">
        <v>89</v>
      </c>
      <c r="J26" s="283">
        <v>100</v>
      </c>
      <c r="K26" s="283">
        <v>105</v>
      </c>
      <c r="L26" s="283">
        <v>71</v>
      </c>
      <c r="M26" s="284">
        <f t="shared" si="2"/>
        <v>441</v>
      </c>
      <c r="N26" s="283">
        <v>109</v>
      </c>
      <c r="O26" s="283">
        <v>90</v>
      </c>
      <c r="P26" s="283">
        <v>87</v>
      </c>
      <c r="Q26" s="283">
        <v>86</v>
      </c>
      <c r="R26" s="283">
        <v>100</v>
      </c>
      <c r="S26" s="284">
        <f t="shared" si="3"/>
        <v>472</v>
      </c>
      <c r="T26" s="283">
        <v>100</v>
      </c>
      <c r="U26" s="283">
        <v>103</v>
      </c>
      <c r="V26" s="283">
        <v>87</v>
      </c>
      <c r="W26" s="283">
        <v>105</v>
      </c>
      <c r="X26" s="283">
        <v>91</v>
      </c>
      <c r="Y26" s="284">
        <f t="shared" si="4"/>
        <v>486</v>
      </c>
      <c r="Z26" s="285">
        <v>91</v>
      </c>
      <c r="AA26" s="285">
        <v>82</v>
      </c>
      <c r="AB26" s="285">
        <v>89</v>
      </c>
      <c r="AC26" s="285">
        <v>86</v>
      </c>
      <c r="AD26" s="285">
        <v>83</v>
      </c>
      <c r="AE26" s="286">
        <f t="shared" si="5"/>
        <v>431</v>
      </c>
      <c r="AF26" s="15"/>
      <c r="AG26" s="130"/>
      <c r="AH26" s="130"/>
      <c r="AI26" s="130"/>
      <c r="AJ26" s="130"/>
      <c r="AK26" s="130"/>
      <c r="AL26" s="130"/>
    </row>
    <row r="27" spans="1:38" ht="18.600000000000001">
      <c r="A27" s="15"/>
      <c r="B27" s="145">
        <v>25</v>
      </c>
      <c r="C27" s="146" t="s">
        <v>26</v>
      </c>
      <c r="D27" s="279">
        <f t="shared" si="0"/>
        <v>0</v>
      </c>
      <c r="E27" s="279">
        <v>2121</v>
      </c>
      <c r="F27" s="281">
        <f t="shared" si="1"/>
        <v>0</v>
      </c>
      <c r="G27" s="282"/>
      <c r="H27" s="283">
        <v>0</v>
      </c>
      <c r="I27" s="283">
        <v>0</v>
      </c>
      <c r="J27" s="283">
        <v>0</v>
      </c>
      <c r="K27" s="283">
        <v>0</v>
      </c>
      <c r="L27" s="283">
        <v>0</v>
      </c>
      <c r="M27" s="284">
        <f t="shared" si="2"/>
        <v>0</v>
      </c>
      <c r="N27" s="283">
        <v>0</v>
      </c>
      <c r="O27" s="283">
        <v>0</v>
      </c>
      <c r="P27" s="283">
        <v>0</v>
      </c>
      <c r="Q27" s="283">
        <v>0</v>
      </c>
      <c r="R27" s="283">
        <v>0</v>
      </c>
      <c r="S27" s="284">
        <f t="shared" si="3"/>
        <v>0</v>
      </c>
      <c r="T27" s="283">
        <v>0</v>
      </c>
      <c r="U27" s="283">
        <v>0</v>
      </c>
      <c r="V27" s="283">
        <v>0</v>
      </c>
      <c r="W27" s="283">
        <v>0</v>
      </c>
      <c r="X27" s="283">
        <v>0</v>
      </c>
      <c r="Y27" s="284">
        <f t="shared" si="4"/>
        <v>0</v>
      </c>
      <c r="Z27" s="285">
        <v>0</v>
      </c>
      <c r="AA27" s="285">
        <v>0</v>
      </c>
      <c r="AB27" s="285">
        <v>0</v>
      </c>
      <c r="AC27" s="285">
        <v>0</v>
      </c>
      <c r="AD27" s="285">
        <v>0</v>
      </c>
      <c r="AE27" s="286">
        <f t="shared" si="5"/>
        <v>0</v>
      </c>
      <c r="AF27" s="15"/>
      <c r="AG27" s="130"/>
      <c r="AH27" s="130"/>
      <c r="AI27" s="130"/>
      <c r="AJ27" s="130"/>
      <c r="AK27" s="130"/>
      <c r="AL27" s="130"/>
    </row>
    <row r="28" spans="1:38" ht="18.600000000000001">
      <c r="A28" s="15"/>
      <c r="B28" s="145">
        <v>26</v>
      </c>
      <c r="C28" s="146" t="s">
        <v>28</v>
      </c>
      <c r="D28" s="279">
        <f t="shared" si="0"/>
        <v>0</v>
      </c>
      <c r="E28" s="280"/>
      <c r="F28" s="281">
        <f t="shared" si="1"/>
        <v>0</v>
      </c>
      <c r="G28" s="282"/>
      <c r="H28" s="283">
        <v>0</v>
      </c>
      <c r="I28" s="283">
        <v>0</v>
      </c>
      <c r="J28" s="283">
        <v>0</v>
      </c>
      <c r="K28" s="283">
        <v>0</v>
      </c>
      <c r="L28" s="283">
        <v>0</v>
      </c>
      <c r="M28" s="284">
        <f t="shared" si="2"/>
        <v>0</v>
      </c>
      <c r="N28" s="283">
        <v>0</v>
      </c>
      <c r="O28" s="283">
        <v>0</v>
      </c>
      <c r="P28" s="283">
        <v>0</v>
      </c>
      <c r="Q28" s="283">
        <v>0</v>
      </c>
      <c r="R28" s="283">
        <v>0</v>
      </c>
      <c r="S28" s="284">
        <f t="shared" si="3"/>
        <v>0</v>
      </c>
      <c r="T28" s="287">
        <v>0</v>
      </c>
      <c r="U28" s="287">
        <v>0</v>
      </c>
      <c r="V28" s="287">
        <v>0</v>
      </c>
      <c r="W28" s="287">
        <v>0</v>
      </c>
      <c r="X28" s="283">
        <v>0</v>
      </c>
      <c r="Y28" s="284">
        <f t="shared" si="4"/>
        <v>0</v>
      </c>
      <c r="Z28" s="285">
        <v>0</v>
      </c>
      <c r="AA28" s="285">
        <v>0</v>
      </c>
      <c r="AB28" s="285">
        <v>0</v>
      </c>
      <c r="AC28" s="285">
        <v>0</v>
      </c>
      <c r="AD28" s="285">
        <v>0</v>
      </c>
      <c r="AE28" s="286">
        <f t="shared" si="5"/>
        <v>0</v>
      </c>
      <c r="AF28" s="15"/>
      <c r="AG28" s="130"/>
      <c r="AH28" s="130"/>
      <c r="AI28" s="130"/>
      <c r="AJ28" s="130"/>
      <c r="AK28" s="130"/>
      <c r="AL28" s="130"/>
    </row>
    <row r="29" spans="1:38" ht="18.600000000000001">
      <c r="A29" s="15"/>
      <c r="B29" s="274">
        <v>27</v>
      </c>
      <c r="C29" s="146" t="s">
        <v>31</v>
      </c>
      <c r="D29" s="279">
        <f t="shared" si="0"/>
        <v>0</v>
      </c>
      <c r="E29" s="280"/>
      <c r="F29" s="281">
        <f t="shared" si="1"/>
        <v>0</v>
      </c>
      <c r="G29" s="282"/>
      <c r="H29" s="283">
        <v>0</v>
      </c>
      <c r="I29" s="283">
        <v>0</v>
      </c>
      <c r="J29" s="283">
        <v>0</v>
      </c>
      <c r="K29" s="283">
        <v>0</v>
      </c>
      <c r="L29" s="283">
        <v>0</v>
      </c>
      <c r="M29" s="284">
        <f t="shared" si="2"/>
        <v>0</v>
      </c>
      <c r="N29" s="283">
        <v>0</v>
      </c>
      <c r="O29" s="283">
        <v>0</v>
      </c>
      <c r="P29" s="283">
        <v>0</v>
      </c>
      <c r="Q29" s="283">
        <v>0</v>
      </c>
      <c r="R29" s="283">
        <v>0</v>
      </c>
      <c r="S29" s="284">
        <f t="shared" si="3"/>
        <v>0</v>
      </c>
      <c r="T29" s="287">
        <v>0</v>
      </c>
      <c r="U29" s="283">
        <v>0</v>
      </c>
      <c r="V29" s="283">
        <v>0</v>
      </c>
      <c r="W29" s="283">
        <v>0</v>
      </c>
      <c r="X29" s="283">
        <v>0</v>
      </c>
      <c r="Y29" s="284">
        <f t="shared" si="4"/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6">
        <f t="shared" si="5"/>
        <v>0</v>
      </c>
      <c r="AF29" s="15"/>
      <c r="AG29" s="130"/>
      <c r="AH29" s="130"/>
      <c r="AI29" s="130"/>
      <c r="AJ29" s="130"/>
      <c r="AK29" s="130"/>
      <c r="AL29" s="130"/>
    </row>
    <row r="30" spans="1:38" ht="18.600000000000001">
      <c r="A30" s="15"/>
      <c r="B30" s="274">
        <v>28</v>
      </c>
      <c r="C30" s="146" t="s">
        <v>78</v>
      </c>
      <c r="D30" s="279">
        <f t="shared" si="0"/>
        <v>0</v>
      </c>
      <c r="E30" s="280"/>
      <c r="F30" s="281">
        <f t="shared" si="1"/>
        <v>0</v>
      </c>
      <c r="G30" s="282"/>
      <c r="H30" s="283">
        <v>0</v>
      </c>
      <c r="I30" s="283">
        <v>0</v>
      </c>
      <c r="J30" s="283">
        <v>0</v>
      </c>
      <c r="K30" s="283">
        <v>0</v>
      </c>
      <c r="L30" s="283">
        <v>0</v>
      </c>
      <c r="M30" s="284">
        <f t="shared" si="2"/>
        <v>0</v>
      </c>
      <c r="N30" s="283">
        <v>0</v>
      </c>
      <c r="O30" s="283">
        <v>0</v>
      </c>
      <c r="P30" s="283">
        <v>0</v>
      </c>
      <c r="Q30" s="283">
        <v>0</v>
      </c>
      <c r="R30" s="283">
        <v>0</v>
      </c>
      <c r="S30" s="284">
        <f t="shared" si="3"/>
        <v>0</v>
      </c>
      <c r="T30" s="287">
        <v>0</v>
      </c>
      <c r="U30" s="283">
        <v>0</v>
      </c>
      <c r="V30" s="283">
        <v>0</v>
      </c>
      <c r="W30" s="283">
        <v>0</v>
      </c>
      <c r="X30" s="283">
        <v>0</v>
      </c>
      <c r="Y30" s="284">
        <f t="shared" si="4"/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6">
        <f t="shared" si="5"/>
        <v>0</v>
      </c>
      <c r="AF30" s="15"/>
      <c r="AG30" s="130"/>
      <c r="AH30" s="130"/>
      <c r="AI30" s="130"/>
      <c r="AJ30" s="130"/>
      <c r="AK30" s="130"/>
      <c r="AL30" s="130"/>
    </row>
    <row r="31" spans="1:38" ht="18.600000000000001">
      <c r="A31" s="15"/>
      <c r="B31" s="274">
        <v>29</v>
      </c>
      <c r="C31" s="275" t="s">
        <v>59</v>
      </c>
      <c r="D31" s="279">
        <f t="shared" si="0"/>
        <v>0</v>
      </c>
      <c r="E31" s="280"/>
      <c r="F31" s="281">
        <f t="shared" si="1"/>
        <v>0</v>
      </c>
      <c r="G31" s="282"/>
      <c r="H31" s="283">
        <v>0</v>
      </c>
      <c r="I31" s="283">
        <v>0</v>
      </c>
      <c r="J31" s="283">
        <v>0</v>
      </c>
      <c r="K31" s="283">
        <v>0</v>
      </c>
      <c r="L31" s="283">
        <v>0</v>
      </c>
      <c r="M31" s="284">
        <f t="shared" si="2"/>
        <v>0</v>
      </c>
      <c r="N31" s="283">
        <v>0</v>
      </c>
      <c r="O31" s="283">
        <v>0</v>
      </c>
      <c r="P31" s="283">
        <v>0</v>
      </c>
      <c r="Q31" s="283">
        <v>0</v>
      </c>
      <c r="R31" s="283">
        <v>0</v>
      </c>
      <c r="S31" s="284">
        <f t="shared" si="3"/>
        <v>0</v>
      </c>
      <c r="T31" s="283">
        <v>0</v>
      </c>
      <c r="U31" s="283">
        <v>0</v>
      </c>
      <c r="V31" s="283">
        <v>0</v>
      </c>
      <c r="W31" s="283">
        <v>0</v>
      </c>
      <c r="X31" s="283">
        <v>0</v>
      </c>
      <c r="Y31" s="284">
        <f t="shared" si="4"/>
        <v>0</v>
      </c>
      <c r="Z31" s="288">
        <v>0</v>
      </c>
      <c r="AA31" s="288">
        <v>0</v>
      </c>
      <c r="AB31" s="288">
        <v>0</v>
      </c>
      <c r="AC31" s="288">
        <v>0</v>
      </c>
      <c r="AD31" s="288">
        <v>0</v>
      </c>
      <c r="AE31" s="286">
        <f t="shared" si="5"/>
        <v>0</v>
      </c>
      <c r="AF31" s="15"/>
      <c r="AG31" s="130"/>
      <c r="AH31" s="130"/>
      <c r="AI31" s="130"/>
      <c r="AJ31" s="130"/>
      <c r="AK31" s="130"/>
      <c r="AL31" s="130"/>
    </row>
    <row r="32" spans="1:38" ht="18.600000000000001">
      <c r="A32" s="15"/>
      <c r="B32" s="274">
        <v>30</v>
      </c>
      <c r="C32" s="146" t="s">
        <v>41</v>
      </c>
      <c r="D32" s="279">
        <f t="shared" si="0"/>
        <v>0</v>
      </c>
      <c r="E32" s="280"/>
      <c r="F32" s="281">
        <f t="shared" si="1"/>
        <v>0</v>
      </c>
      <c r="G32" s="282"/>
      <c r="H32" s="283">
        <v>0</v>
      </c>
      <c r="I32" s="283">
        <v>0</v>
      </c>
      <c r="J32" s="283">
        <v>0</v>
      </c>
      <c r="K32" s="283">
        <v>0</v>
      </c>
      <c r="L32" s="283">
        <v>0</v>
      </c>
      <c r="M32" s="284">
        <f t="shared" si="2"/>
        <v>0</v>
      </c>
      <c r="N32" s="283">
        <v>0</v>
      </c>
      <c r="O32" s="283">
        <v>0</v>
      </c>
      <c r="P32" s="283">
        <v>0</v>
      </c>
      <c r="Q32" s="283">
        <v>0</v>
      </c>
      <c r="R32" s="283">
        <v>0</v>
      </c>
      <c r="S32" s="284">
        <f t="shared" si="3"/>
        <v>0</v>
      </c>
      <c r="T32" s="287">
        <v>0</v>
      </c>
      <c r="U32" s="283">
        <v>0</v>
      </c>
      <c r="V32" s="283">
        <v>0</v>
      </c>
      <c r="W32" s="283">
        <v>0</v>
      </c>
      <c r="X32" s="283">
        <v>0</v>
      </c>
      <c r="Y32" s="284">
        <f t="shared" si="4"/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0</v>
      </c>
      <c r="AE32" s="286">
        <f t="shared" si="5"/>
        <v>0</v>
      </c>
      <c r="AF32" s="15"/>
      <c r="AG32" s="130"/>
      <c r="AH32" s="130"/>
      <c r="AI32" s="130"/>
      <c r="AJ32" s="130"/>
      <c r="AK32" s="130"/>
      <c r="AL32" s="130"/>
    </row>
    <row r="33" spans="1:38" ht="19.2" thickBot="1">
      <c r="A33" s="15"/>
      <c r="B33" s="382">
        <v>31</v>
      </c>
      <c r="C33" s="383" t="s">
        <v>3</v>
      </c>
      <c r="D33" s="289">
        <f t="shared" si="0"/>
        <v>0</v>
      </c>
      <c r="E33" s="290"/>
      <c r="F33" s="291">
        <f t="shared" si="1"/>
        <v>0</v>
      </c>
      <c r="G33" s="292"/>
      <c r="H33" s="293">
        <v>0</v>
      </c>
      <c r="I33" s="293">
        <v>0</v>
      </c>
      <c r="J33" s="293">
        <v>0</v>
      </c>
      <c r="K33" s="293">
        <v>0</v>
      </c>
      <c r="L33" s="293">
        <v>0</v>
      </c>
      <c r="M33" s="294">
        <f t="shared" si="2"/>
        <v>0</v>
      </c>
      <c r="N33" s="293">
        <v>0</v>
      </c>
      <c r="O33" s="293">
        <v>0</v>
      </c>
      <c r="P33" s="293">
        <v>0</v>
      </c>
      <c r="Q33" s="293">
        <v>0</v>
      </c>
      <c r="R33" s="293">
        <v>0</v>
      </c>
      <c r="S33" s="294">
        <f t="shared" si="3"/>
        <v>0</v>
      </c>
      <c r="T33" s="293">
        <v>0</v>
      </c>
      <c r="U33" s="293">
        <v>0</v>
      </c>
      <c r="V33" s="293">
        <v>0</v>
      </c>
      <c r="W33" s="293">
        <v>0</v>
      </c>
      <c r="X33" s="293">
        <v>0</v>
      </c>
      <c r="Y33" s="294">
        <f t="shared" si="4"/>
        <v>0</v>
      </c>
      <c r="Z33" s="384">
        <v>0</v>
      </c>
      <c r="AA33" s="384">
        <v>0</v>
      </c>
      <c r="AB33" s="384">
        <v>0</v>
      </c>
      <c r="AC33" s="384">
        <v>0</v>
      </c>
      <c r="AD33" s="384">
        <v>0</v>
      </c>
      <c r="AE33" s="295">
        <f t="shared" si="5"/>
        <v>0</v>
      </c>
      <c r="AF33" s="15"/>
      <c r="AG33" s="130"/>
      <c r="AH33" s="130"/>
      <c r="AI33" s="130"/>
      <c r="AJ33" s="130"/>
      <c r="AK33" s="130"/>
      <c r="AL33" s="130"/>
    </row>
    <row r="34" spans="1:38" ht="18.600000000000001">
      <c r="A34" s="15"/>
      <c r="B34" s="19"/>
      <c r="C34" s="72"/>
      <c r="D34" s="373"/>
      <c r="E34" s="374"/>
      <c r="F34" s="375"/>
      <c r="G34" s="376"/>
      <c r="H34" s="377"/>
      <c r="I34" s="377"/>
      <c r="J34" s="377"/>
      <c r="K34" s="377"/>
      <c r="L34" s="377"/>
      <c r="M34" s="378"/>
      <c r="N34" s="377"/>
      <c r="O34" s="377"/>
      <c r="P34" s="377"/>
      <c r="Q34" s="377"/>
      <c r="R34" s="377"/>
      <c r="S34" s="378"/>
      <c r="T34" s="379"/>
      <c r="U34" s="377"/>
      <c r="V34" s="377"/>
      <c r="W34" s="377"/>
      <c r="X34" s="377"/>
      <c r="Y34" s="378"/>
      <c r="Z34" s="380"/>
      <c r="AA34" s="380"/>
      <c r="AB34" s="380"/>
      <c r="AC34" s="380"/>
      <c r="AD34" s="380"/>
      <c r="AE34" s="381"/>
      <c r="AF34" s="15"/>
      <c r="AG34" s="130"/>
      <c r="AH34" s="130"/>
      <c r="AI34" s="130"/>
      <c r="AJ34" s="130"/>
      <c r="AK34" s="130"/>
      <c r="AL34" s="130"/>
    </row>
    <row r="35" spans="1:38" ht="18.600000000000001">
      <c r="A35" s="15"/>
      <c r="B35" s="19"/>
      <c r="C35" s="72"/>
      <c r="D35" s="59"/>
      <c r="E35" s="21"/>
      <c r="F35" s="74"/>
      <c r="G35" s="22"/>
      <c r="H35" s="73"/>
      <c r="I35" s="73"/>
      <c r="J35" s="73"/>
      <c r="K35" s="73"/>
      <c r="L35" s="73"/>
      <c r="M35" s="59"/>
      <c r="N35" s="73"/>
      <c r="O35" s="73"/>
      <c r="P35" s="73"/>
      <c r="Q35" s="73"/>
      <c r="R35" s="73"/>
      <c r="S35" s="59"/>
      <c r="T35" s="24"/>
      <c r="U35" s="73"/>
      <c r="V35" s="73"/>
      <c r="W35" s="73"/>
      <c r="X35" s="73"/>
      <c r="Y35" s="59"/>
      <c r="Z35" s="15"/>
      <c r="AA35" s="15"/>
      <c r="AB35" s="15"/>
      <c r="AC35" s="15"/>
      <c r="AD35" s="15"/>
      <c r="AE35" s="15"/>
      <c r="AF35" s="15"/>
      <c r="AG35" s="130"/>
      <c r="AH35" s="130"/>
      <c r="AI35" s="130"/>
      <c r="AJ35" s="130"/>
      <c r="AK35" s="130"/>
      <c r="AL35" s="130"/>
    </row>
    <row r="36" spans="1:38" ht="18.600000000000001">
      <c r="A36" s="15"/>
      <c r="B36" s="19"/>
      <c r="C36" s="72"/>
      <c r="D36" s="59"/>
      <c r="E36" s="21"/>
      <c r="F36" s="74"/>
      <c r="G36" s="22"/>
      <c r="H36" s="73"/>
      <c r="I36" s="73"/>
      <c r="J36" s="73"/>
      <c r="K36" s="73"/>
      <c r="L36" s="73"/>
      <c r="M36" s="59"/>
      <c r="N36" s="73"/>
      <c r="O36" s="73"/>
      <c r="P36" s="73"/>
      <c r="Q36" s="73"/>
      <c r="R36" s="73"/>
      <c r="S36" s="59"/>
      <c r="T36" s="24"/>
      <c r="U36" s="73"/>
      <c r="V36" s="73"/>
      <c r="W36" s="73"/>
      <c r="X36" s="73"/>
      <c r="Y36" s="59"/>
      <c r="Z36" s="15"/>
      <c r="AA36" s="15"/>
      <c r="AB36" s="15"/>
      <c r="AC36" s="15"/>
      <c r="AD36" s="15"/>
      <c r="AE36" s="15"/>
      <c r="AF36" s="15"/>
      <c r="AG36" s="130"/>
      <c r="AH36" s="130"/>
      <c r="AI36" s="130"/>
      <c r="AJ36" s="130"/>
      <c r="AK36" s="130"/>
      <c r="AL36" s="130"/>
    </row>
    <row r="37" spans="1:38" ht="18.600000000000001">
      <c r="A37" s="15"/>
      <c r="B37" s="19"/>
      <c r="C37" s="72"/>
      <c r="D37" s="59"/>
      <c r="E37" s="21"/>
      <c r="F37" s="74"/>
      <c r="G37" s="22"/>
      <c r="H37" s="73"/>
      <c r="I37" s="73"/>
      <c r="J37" s="73"/>
      <c r="K37" s="73"/>
      <c r="L37" s="73"/>
      <c r="M37" s="59"/>
      <c r="N37" s="73"/>
      <c r="O37" s="73"/>
      <c r="P37" s="73"/>
      <c r="Q37" s="73"/>
      <c r="R37" s="73"/>
      <c r="S37" s="59"/>
      <c r="T37" s="24"/>
      <c r="U37" s="73"/>
      <c r="V37" s="73"/>
      <c r="W37" s="73"/>
      <c r="X37" s="73"/>
      <c r="Y37" s="59"/>
      <c r="Z37" s="15"/>
      <c r="AA37" s="15"/>
      <c r="AB37" s="15"/>
      <c r="AC37" s="15"/>
      <c r="AD37" s="15"/>
      <c r="AE37" s="15"/>
      <c r="AF37" s="15"/>
      <c r="AG37" s="130"/>
      <c r="AH37" s="130"/>
      <c r="AI37" s="130"/>
      <c r="AJ37" s="130"/>
      <c r="AK37" s="130"/>
      <c r="AL37" s="130"/>
    </row>
    <row r="38" spans="1:38" ht="18.600000000000001">
      <c r="A38" s="15"/>
      <c r="B38" s="19"/>
      <c r="C38" s="72"/>
      <c r="D38" s="59"/>
      <c r="E38" s="21"/>
      <c r="F38" s="74"/>
      <c r="G38" s="22"/>
      <c r="H38" s="73"/>
      <c r="I38" s="73"/>
      <c r="J38" s="73"/>
      <c r="K38" s="73"/>
      <c r="L38" s="73"/>
      <c r="M38" s="59"/>
      <c r="N38" s="73"/>
      <c r="O38" s="73"/>
      <c r="P38" s="73"/>
      <c r="Q38" s="73"/>
      <c r="R38" s="73"/>
      <c r="S38" s="59"/>
      <c r="T38" s="24"/>
      <c r="U38" s="73"/>
      <c r="V38" s="73"/>
      <c r="W38" s="73"/>
      <c r="X38" s="73"/>
      <c r="Y38" s="59"/>
      <c r="Z38" s="15"/>
      <c r="AA38" s="15"/>
      <c r="AB38" s="15"/>
      <c r="AC38" s="15"/>
      <c r="AD38" s="15"/>
      <c r="AE38" s="15"/>
      <c r="AF38" s="15"/>
      <c r="AG38" s="130"/>
      <c r="AH38" s="130"/>
      <c r="AI38" s="130"/>
      <c r="AJ38" s="130"/>
      <c r="AK38" s="130"/>
      <c r="AL38" s="130"/>
    </row>
    <row r="39" spans="1:38" ht="18.600000000000001">
      <c r="A39" s="15"/>
      <c r="B39" s="19"/>
      <c r="C39" s="72"/>
      <c r="D39" s="59"/>
      <c r="E39" s="21"/>
      <c r="F39" s="74"/>
      <c r="G39" s="22"/>
      <c r="H39" s="73"/>
      <c r="I39" s="73"/>
      <c r="J39" s="73"/>
      <c r="K39" s="73"/>
      <c r="L39" s="73"/>
      <c r="M39" s="59"/>
      <c r="N39" s="73"/>
      <c r="O39" s="73"/>
      <c r="P39" s="73"/>
      <c r="Q39" s="73"/>
      <c r="R39" s="73"/>
      <c r="S39" s="59"/>
      <c r="T39" s="24"/>
      <c r="U39" s="73"/>
      <c r="V39" s="73"/>
      <c r="W39" s="73"/>
      <c r="X39" s="73"/>
      <c r="Y39" s="59"/>
      <c r="Z39" s="15"/>
      <c r="AA39" s="15"/>
      <c r="AB39" s="15"/>
      <c r="AC39" s="15"/>
      <c r="AD39" s="15"/>
      <c r="AE39" s="15"/>
      <c r="AF39" s="15"/>
      <c r="AG39" s="130"/>
      <c r="AH39" s="130"/>
      <c r="AI39" s="130"/>
      <c r="AJ39" s="130"/>
      <c r="AK39" s="130"/>
      <c r="AL39" s="130"/>
    </row>
    <row r="40" spans="1:38" ht="18.600000000000001">
      <c r="A40" s="15"/>
      <c r="B40" s="19"/>
      <c r="C40" s="72"/>
      <c r="D40" s="59"/>
      <c r="E40" s="21"/>
      <c r="F40" s="74"/>
      <c r="G40" s="22"/>
      <c r="H40" s="73"/>
      <c r="I40" s="73"/>
      <c r="J40" s="73"/>
      <c r="K40" s="73"/>
      <c r="L40" s="73"/>
      <c r="M40" s="59"/>
      <c r="N40" s="73"/>
      <c r="O40" s="73"/>
      <c r="P40" s="73"/>
      <c r="Q40" s="73"/>
      <c r="R40" s="73"/>
      <c r="S40" s="59"/>
      <c r="T40" s="24"/>
      <c r="U40" s="73"/>
      <c r="V40" s="73"/>
      <c r="W40" s="73"/>
      <c r="X40" s="73"/>
      <c r="Y40" s="59"/>
      <c r="Z40" s="15"/>
      <c r="AA40" s="15"/>
      <c r="AB40" s="15"/>
      <c r="AC40" s="15"/>
      <c r="AD40" s="15"/>
      <c r="AE40" s="15"/>
      <c r="AF40" s="15"/>
      <c r="AG40" s="130"/>
      <c r="AH40" s="130"/>
      <c r="AI40" s="130"/>
      <c r="AJ40" s="130"/>
      <c r="AK40" s="130"/>
      <c r="AL40" s="130"/>
    </row>
    <row r="41" spans="1:38" ht="18.600000000000001">
      <c r="A41" s="15"/>
      <c r="B41" s="18"/>
      <c r="C41" s="75"/>
      <c r="D41" s="76"/>
      <c r="E41" s="76"/>
      <c r="F41" s="77"/>
      <c r="G41" s="77"/>
      <c r="H41" s="78"/>
      <c r="I41" s="78"/>
      <c r="J41" s="78"/>
      <c r="K41" s="78"/>
      <c r="L41" s="78"/>
      <c r="M41" s="76"/>
      <c r="N41" s="78"/>
      <c r="O41" s="78"/>
      <c r="P41" s="78"/>
      <c r="Q41" s="78"/>
      <c r="R41" s="78"/>
      <c r="S41" s="76"/>
      <c r="T41" s="79"/>
      <c r="U41" s="78"/>
      <c r="V41" s="78"/>
      <c r="W41" s="78"/>
      <c r="X41" s="78"/>
      <c r="Y41" s="76"/>
      <c r="Z41" s="15"/>
      <c r="AA41" s="15"/>
      <c r="AB41" s="15"/>
      <c r="AC41" s="15"/>
      <c r="AD41" s="15"/>
      <c r="AE41" s="15"/>
      <c r="AF41" s="15"/>
      <c r="AG41" s="130"/>
      <c r="AH41" s="130"/>
      <c r="AI41" s="130"/>
      <c r="AJ41" s="130"/>
      <c r="AK41" s="130"/>
      <c r="AL41" s="130"/>
    </row>
    <row r="42" spans="1:38" ht="18.600000000000001">
      <c r="A42" s="15"/>
      <c r="B42" s="18"/>
      <c r="C42" s="75"/>
      <c r="D42" s="76"/>
      <c r="E42" s="76"/>
      <c r="F42" s="77"/>
      <c r="G42" s="77"/>
      <c r="H42" s="78"/>
      <c r="I42" s="78"/>
      <c r="J42" s="78"/>
      <c r="K42" s="78"/>
      <c r="L42" s="78"/>
      <c r="M42" s="76"/>
      <c r="N42" s="78"/>
      <c r="O42" s="78"/>
      <c r="P42" s="78"/>
      <c r="Q42" s="78"/>
      <c r="R42" s="78"/>
      <c r="S42" s="76"/>
      <c r="T42" s="79"/>
      <c r="U42" s="78"/>
      <c r="V42" s="78"/>
      <c r="W42" s="78"/>
      <c r="X42" s="78"/>
      <c r="Y42" s="76"/>
      <c r="Z42" s="15"/>
      <c r="AA42" s="15"/>
      <c r="AB42" s="15"/>
      <c r="AC42" s="15"/>
      <c r="AD42" s="15"/>
      <c r="AE42" s="15"/>
      <c r="AF42" s="15"/>
      <c r="AG42" s="130"/>
      <c r="AH42" s="130"/>
      <c r="AI42" s="130"/>
      <c r="AJ42" s="130"/>
      <c r="AK42" s="130"/>
      <c r="AL42" s="130"/>
    </row>
    <row r="43" spans="1:38" ht="18.600000000000001">
      <c r="A43" s="15"/>
      <c r="B43" s="18"/>
      <c r="C43" s="75"/>
      <c r="D43" s="76"/>
      <c r="E43" s="76"/>
      <c r="F43" s="77"/>
      <c r="G43" s="77"/>
      <c r="H43" s="78"/>
      <c r="I43" s="78"/>
      <c r="J43" s="78"/>
      <c r="K43" s="78"/>
      <c r="L43" s="78"/>
      <c r="M43" s="76"/>
      <c r="N43" s="78"/>
      <c r="O43" s="78"/>
      <c r="P43" s="78"/>
      <c r="Q43" s="78"/>
      <c r="R43" s="78"/>
      <c r="S43" s="76"/>
      <c r="T43" s="78"/>
      <c r="U43" s="78"/>
      <c r="V43" s="78"/>
      <c r="W43" s="78"/>
      <c r="X43" s="78"/>
      <c r="Y43" s="76"/>
      <c r="Z43" s="15"/>
      <c r="AA43" s="15"/>
      <c r="AB43" s="15"/>
      <c r="AC43" s="15"/>
      <c r="AD43" s="15"/>
      <c r="AE43" s="15"/>
      <c r="AF43" s="15"/>
      <c r="AG43" s="130"/>
      <c r="AH43" s="130"/>
      <c r="AI43" s="130"/>
      <c r="AJ43" s="130"/>
      <c r="AK43" s="130"/>
      <c r="AL43" s="130"/>
    </row>
    <row r="44" spans="1:38" ht="18.600000000000001">
      <c r="A44" s="15"/>
      <c r="B44" s="18"/>
      <c r="C44" s="75"/>
      <c r="D44" s="76"/>
      <c r="E44" s="76"/>
      <c r="F44" s="77"/>
      <c r="G44" s="77"/>
      <c r="H44" s="78"/>
      <c r="I44" s="78"/>
      <c r="J44" s="78"/>
      <c r="K44" s="78"/>
      <c r="L44" s="78"/>
      <c r="M44" s="76"/>
      <c r="N44" s="78"/>
      <c r="O44" s="78"/>
      <c r="P44" s="78"/>
      <c r="Q44" s="78"/>
      <c r="R44" s="78"/>
      <c r="S44" s="76"/>
      <c r="T44" s="78"/>
      <c r="U44" s="78"/>
      <c r="V44" s="78"/>
      <c r="W44" s="78"/>
      <c r="X44" s="78"/>
      <c r="Y44" s="76"/>
      <c r="Z44" s="15"/>
      <c r="AA44" s="15"/>
      <c r="AB44" s="15"/>
      <c r="AC44" s="15"/>
      <c r="AD44" s="15"/>
      <c r="AE44" s="15"/>
      <c r="AF44" s="15"/>
      <c r="AG44" s="130"/>
      <c r="AH44" s="130"/>
      <c r="AI44" s="130"/>
      <c r="AJ44" s="130"/>
      <c r="AK44" s="130"/>
      <c r="AL44" s="130"/>
    </row>
    <row r="45" spans="1:38" ht="18.600000000000001">
      <c r="A45" s="15"/>
      <c r="B45" s="18"/>
      <c r="C45" s="75"/>
      <c r="D45" s="76"/>
      <c r="E45" s="76"/>
      <c r="F45" s="77"/>
      <c r="G45" s="77"/>
      <c r="H45" s="78"/>
      <c r="I45" s="78"/>
      <c r="J45" s="78"/>
      <c r="K45" s="78"/>
      <c r="L45" s="78"/>
      <c r="M45" s="76"/>
      <c r="N45" s="78"/>
      <c r="O45" s="78"/>
      <c r="P45" s="78"/>
      <c r="Q45" s="78"/>
      <c r="R45" s="78"/>
      <c r="S45" s="76"/>
      <c r="T45" s="78"/>
      <c r="U45" s="78"/>
      <c r="V45" s="78"/>
      <c r="W45" s="78"/>
      <c r="X45" s="78"/>
      <c r="Y45" s="76"/>
      <c r="Z45" s="15"/>
      <c r="AA45" s="15"/>
      <c r="AB45" s="15"/>
      <c r="AC45" s="15"/>
      <c r="AD45" s="15"/>
      <c r="AE45" s="15"/>
      <c r="AF45" s="15"/>
      <c r="AG45" s="130"/>
      <c r="AH45" s="130"/>
      <c r="AI45" s="130"/>
      <c r="AJ45" s="130"/>
      <c r="AK45" s="130"/>
      <c r="AL45" s="130"/>
    </row>
    <row r="46" spans="1:38" ht="18.600000000000001">
      <c r="A46" s="15"/>
      <c r="B46" s="18"/>
      <c r="C46" s="75"/>
      <c r="D46" s="76"/>
      <c r="E46" s="76"/>
      <c r="F46" s="77"/>
      <c r="G46" s="77"/>
      <c r="H46" s="78"/>
      <c r="I46" s="78"/>
      <c r="J46" s="78"/>
      <c r="K46" s="78"/>
      <c r="L46" s="78"/>
      <c r="M46" s="76"/>
      <c r="N46" s="78"/>
      <c r="O46" s="78"/>
      <c r="P46" s="78"/>
      <c r="Q46" s="78"/>
      <c r="R46" s="78"/>
      <c r="S46" s="76"/>
      <c r="T46" s="78"/>
      <c r="U46" s="78"/>
      <c r="V46" s="78"/>
      <c r="W46" s="78"/>
      <c r="X46" s="78"/>
      <c r="Y46" s="76"/>
      <c r="Z46" s="15"/>
      <c r="AA46" s="15"/>
      <c r="AB46" s="15"/>
      <c r="AC46" s="15"/>
      <c r="AD46" s="15"/>
      <c r="AE46" s="15"/>
      <c r="AF46" s="15"/>
      <c r="AG46" s="130"/>
      <c r="AH46" s="130"/>
      <c r="AI46" s="130"/>
      <c r="AJ46" s="130"/>
      <c r="AK46" s="130"/>
      <c r="AL46" s="130"/>
    </row>
    <row r="47" spans="1:38" ht="18.600000000000001">
      <c r="A47" s="15"/>
      <c r="B47" s="18"/>
      <c r="C47" s="75"/>
      <c r="D47" s="76"/>
      <c r="E47" s="76"/>
      <c r="F47" s="77"/>
      <c r="G47" s="77"/>
      <c r="H47" s="78"/>
      <c r="I47" s="78"/>
      <c r="J47" s="78"/>
      <c r="K47" s="78"/>
      <c r="L47" s="78"/>
      <c r="M47" s="76"/>
      <c r="N47" s="78"/>
      <c r="O47" s="78"/>
      <c r="P47" s="78"/>
      <c r="Q47" s="78"/>
      <c r="R47" s="78"/>
      <c r="S47" s="76"/>
      <c r="T47" s="78"/>
      <c r="U47" s="78"/>
      <c r="V47" s="78"/>
      <c r="W47" s="78"/>
      <c r="X47" s="78"/>
      <c r="Y47" s="76"/>
      <c r="Z47" s="15"/>
      <c r="AA47" s="15"/>
      <c r="AB47" s="15"/>
      <c r="AC47" s="15"/>
      <c r="AD47" s="15"/>
      <c r="AE47" s="15"/>
      <c r="AF47" s="15"/>
      <c r="AG47" s="130"/>
      <c r="AH47" s="130"/>
      <c r="AI47" s="130"/>
      <c r="AJ47" s="130"/>
      <c r="AK47" s="130"/>
      <c r="AL47" s="130"/>
    </row>
    <row r="48" spans="1:38" ht="18.600000000000001">
      <c r="A48" s="15"/>
      <c r="B48" s="18"/>
      <c r="C48" s="75"/>
      <c r="D48" s="76"/>
      <c r="E48" s="76"/>
      <c r="F48" s="77"/>
      <c r="G48" s="77"/>
      <c r="H48" s="78"/>
      <c r="I48" s="78"/>
      <c r="J48" s="78"/>
      <c r="K48" s="78"/>
      <c r="L48" s="78"/>
      <c r="M48" s="76"/>
      <c r="N48" s="78"/>
      <c r="O48" s="78"/>
      <c r="P48" s="78"/>
      <c r="Q48" s="78"/>
      <c r="R48" s="78"/>
      <c r="S48" s="76"/>
      <c r="T48" s="78"/>
      <c r="U48" s="78"/>
      <c r="V48" s="78"/>
      <c r="W48" s="78"/>
      <c r="X48" s="78"/>
      <c r="Y48" s="76"/>
      <c r="Z48" s="15"/>
      <c r="AA48" s="15"/>
      <c r="AB48" s="15"/>
      <c r="AC48" s="15"/>
      <c r="AD48" s="15"/>
      <c r="AE48" s="15"/>
      <c r="AF48" s="15"/>
      <c r="AG48" s="130"/>
      <c r="AH48" s="130"/>
      <c r="AI48" s="130"/>
      <c r="AJ48" s="130"/>
      <c r="AK48" s="130"/>
      <c r="AL48" s="130"/>
    </row>
    <row r="49" spans="1:38" ht="18.600000000000001">
      <c r="A49" s="15"/>
      <c r="B49" s="18"/>
      <c r="C49" s="75"/>
      <c r="D49" s="76"/>
      <c r="E49" s="76"/>
      <c r="F49" s="77"/>
      <c r="G49" s="77"/>
      <c r="H49" s="78"/>
      <c r="I49" s="78"/>
      <c r="J49" s="78"/>
      <c r="K49" s="78"/>
      <c r="L49" s="78"/>
      <c r="M49" s="76"/>
      <c r="N49" s="78"/>
      <c r="O49" s="78"/>
      <c r="P49" s="78"/>
      <c r="Q49" s="78"/>
      <c r="R49" s="78"/>
      <c r="S49" s="76"/>
      <c r="T49" s="78"/>
      <c r="U49" s="78"/>
      <c r="V49" s="78"/>
      <c r="W49" s="78"/>
      <c r="X49" s="78"/>
      <c r="Y49" s="76"/>
      <c r="Z49" s="15"/>
      <c r="AA49" s="15"/>
      <c r="AB49" s="15"/>
      <c r="AC49" s="15"/>
      <c r="AD49" s="15"/>
      <c r="AE49" s="15"/>
      <c r="AF49" s="15"/>
      <c r="AG49" s="130"/>
      <c r="AH49" s="130"/>
      <c r="AI49" s="130"/>
      <c r="AJ49" s="130"/>
      <c r="AK49" s="130"/>
      <c r="AL49" s="130"/>
    </row>
    <row r="50" spans="1:38" ht="18.600000000000001">
      <c r="A50" s="15"/>
      <c r="B50" s="18"/>
      <c r="C50" s="75"/>
      <c r="D50" s="76"/>
      <c r="E50" s="76"/>
      <c r="F50" s="77"/>
      <c r="G50" s="77"/>
      <c r="H50" s="78"/>
      <c r="I50" s="78"/>
      <c r="J50" s="78"/>
      <c r="K50" s="78"/>
      <c r="L50" s="78"/>
      <c r="M50" s="76"/>
      <c r="N50" s="78"/>
      <c r="O50" s="78"/>
      <c r="P50" s="78"/>
      <c r="Q50" s="78"/>
      <c r="R50" s="78"/>
      <c r="S50" s="76"/>
      <c r="T50" s="78"/>
      <c r="U50" s="78"/>
      <c r="V50" s="78"/>
      <c r="W50" s="78"/>
      <c r="X50" s="78"/>
      <c r="Y50" s="76"/>
      <c r="Z50" s="15"/>
      <c r="AA50" s="15"/>
      <c r="AB50" s="15"/>
      <c r="AC50" s="15"/>
      <c r="AD50" s="15"/>
      <c r="AE50" s="15"/>
      <c r="AF50" s="15"/>
      <c r="AG50" s="130"/>
      <c r="AH50" s="130"/>
      <c r="AI50" s="130"/>
      <c r="AJ50" s="130"/>
      <c r="AK50" s="130"/>
      <c r="AL50" s="130"/>
    </row>
    <row r="51" spans="1:38" ht="18.600000000000001">
      <c r="A51" s="15"/>
      <c r="B51" s="18"/>
      <c r="C51" s="75"/>
      <c r="D51" s="76"/>
      <c r="E51" s="76"/>
      <c r="F51" s="77"/>
      <c r="G51" s="77"/>
      <c r="H51" s="78"/>
      <c r="I51" s="78"/>
      <c r="J51" s="78"/>
      <c r="K51" s="78"/>
      <c r="L51" s="78"/>
      <c r="M51" s="76"/>
      <c r="N51" s="78"/>
      <c r="O51" s="78"/>
      <c r="P51" s="78"/>
      <c r="Q51" s="78"/>
      <c r="R51" s="78"/>
      <c r="S51" s="76"/>
      <c r="T51" s="78"/>
      <c r="U51" s="78"/>
      <c r="V51" s="78"/>
      <c r="W51" s="78"/>
      <c r="X51" s="78"/>
      <c r="Y51" s="76"/>
      <c r="Z51" s="15"/>
      <c r="AA51" s="15"/>
      <c r="AB51" s="15"/>
      <c r="AC51" s="15"/>
      <c r="AD51" s="15"/>
      <c r="AE51" s="15"/>
      <c r="AF51" s="15"/>
      <c r="AG51" s="130"/>
      <c r="AH51" s="130"/>
      <c r="AI51" s="130"/>
      <c r="AJ51" s="130"/>
      <c r="AK51" s="130"/>
      <c r="AL51" s="130"/>
    </row>
    <row r="52" spans="1:38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30"/>
      <c r="AH52" s="130"/>
      <c r="AI52" s="130"/>
      <c r="AJ52" s="130"/>
      <c r="AK52" s="130"/>
      <c r="AL52" s="130"/>
    </row>
    <row r="53" spans="1:38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30"/>
      <c r="AH53" s="130"/>
      <c r="AI53" s="130"/>
      <c r="AJ53" s="130"/>
      <c r="AK53" s="130"/>
      <c r="AL53" s="130"/>
    </row>
    <row r="54" spans="1:38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30"/>
      <c r="AH54" s="130"/>
      <c r="AI54" s="130"/>
      <c r="AJ54" s="130"/>
      <c r="AK54" s="130"/>
      <c r="AL54" s="130"/>
    </row>
    <row r="55" spans="1:38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30"/>
      <c r="AH55" s="130"/>
      <c r="AI55" s="130"/>
      <c r="AJ55" s="130"/>
      <c r="AK55" s="130"/>
      <c r="AL55" s="130"/>
    </row>
    <row r="56" spans="1:38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30"/>
      <c r="AH56" s="130"/>
      <c r="AI56" s="130"/>
      <c r="AJ56" s="130"/>
      <c r="AK56" s="130"/>
      <c r="AL56" s="130"/>
    </row>
    <row r="57" spans="1:38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30"/>
      <c r="AH57" s="130"/>
      <c r="AI57" s="130"/>
      <c r="AJ57" s="130"/>
      <c r="AK57" s="130"/>
      <c r="AL57" s="130"/>
    </row>
    <row r="58" spans="1:38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30"/>
      <c r="AH58" s="130"/>
      <c r="AI58" s="130"/>
      <c r="AJ58" s="130"/>
      <c r="AK58" s="130"/>
      <c r="AL58" s="130"/>
    </row>
    <row r="59" spans="1:38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30"/>
      <c r="AH59" s="130"/>
      <c r="AI59" s="130"/>
      <c r="AJ59" s="130"/>
      <c r="AK59" s="130"/>
      <c r="AL59" s="130"/>
    </row>
    <row r="60" spans="1:38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30"/>
      <c r="AH60" s="130"/>
      <c r="AI60" s="130"/>
      <c r="AJ60" s="130"/>
      <c r="AK60" s="130"/>
      <c r="AL60" s="130"/>
    </row>
    <row r="61" spans="1:38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30"/>
      <c r="AH61" s="130"/>
      <c r="AI61" s="130"/>
      <c r="AJ61" s="130"/>
      <c r="AK61" s="130"/>
      <c r="AL61" s="130"/>
    </row>
    <row r="62" spans="1:38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30"/>
      <c r="AH62" s="130"/>
      <c r="AI62" s="130"/>
      <c r="AJ62" s="130"/>
      <c r="AK62" s="130"/>
      <c r="AL62" s="130"/>
    </row>
    <row r="63" spans="1:38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30"/>
      <c r="AH63" s="130"/>
      <c r="AI63" s="130"/>
      <c r="AJ63" s="130"/>
      <c r="AK63" s="130"/>
      <c r="AL63" s="130"/>
    </row>
    <row r="64" spans="1:38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30"/>
      <c r="AH64" s="130"/>
      <c r="AI64" s="130"/>
      <c r="AJ64" s="130"/>
      <c r="AK64" s="130"/>
      <c r="AL64" s="130"/>
    </row>
    <row r="65" spans="1:38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30"/>
      <c r="AH65" s="130"/>
      <c r="AI65" s="130"/>
      <c r="AJ65" s="130"/>
      <c r="AK65" s="130"/>
      <c r="AL65" s="130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R31" sqref="R31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0"/>
      <c r="B1" s="80"/>
      <c r="C1" s="80"/>
      <c r="D1" s="80"/>
      <c r="E1" s="80"/>
      <c r="F1" s="516" t="s">
        <v>80</v>
      </c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81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</row>
    <row r="2" spans="1:30" ht="24.6" thickTop="1" thickBot="1">
      <c r="A2" s="80"/>
      <c r="B2" s="80"/>
      <c r="C2" s="80"/>
      <c r="D2" s="80"/>
      <c r="E2" s="80"/>
      <c r="F2" s="82"/>
      <c r="G2" s="106" t="s">
        <v>60</v>
      </c>
      <c r="H2" s="107"/>
      <c r="I2" s="509" t="s">
        <v>18</v>
      </c>
      <c r="J2" s="510"/>
      <c r="K2" s="511" t="s">
        <v>65</v>
      </c>
      <c r="L2" s="546"/>
      <c r="M2" s="537" t="s">
        <v>69</v>
      </c>
      <c r="N2" s="538"/>
      <c r="O2" s="539"/>
      <c r="P2" s="589" t="s">
        <v>75</v>
      </c>
      <c r="Q2" s="590"/>
      <c r="R2" s="85"/>
      <c r="S2" s="217" t="s">
        <v>73</v>
      </c>
      <c r="T2" s="218"/>
      <c r="U2" s="219"/>
      <c r="V2" s="15"/>
      <c r="W2" s="15"/>
      <c r="X2" s="15"/>
      <c r="Y2" s="15"/>
      <c r="Z2" s="15"/>
      <c r="AA2" s="15"/>
      <c r="AB2" s="15"/>
      <c r="AC2" s="15"/>
      <c r="AD2" s="15"/>
    </row>
    <row r="3" spans="1:30" ht="24" thickBot="1">
      <c r="A3" s="80"/>
      <c r="B3" s="80"/>
      <c r="C3" s="80"/>
      <c r="D3" s="80"/>
      <c r="E3" s="80"/>
      <c r="F3" s="36">
        <v>1</v>
      </c>
      <c r="G3" s="110" t="s">
        <v>26</v>
      </c>
      <c r="H3" s="111"/>
      <c r="I3" s="523">
        <v>246</v>
      </c>
      <c r="J3" s="450">
        <v>246</v>
      </c>
      <c r="K3" s="514">
        <v>136.51666666666668</v>
      </c>
      <c r="L3" s="515">
        <v>136.51666666666668</v>
      </c>
      <c r="M3" s="614">
        <v>1447</v>
      </c>
      <c r="N3" s="615">
        <v>1447</v>
      </c>
      <c r="O3" s="616">
        <v>1447</v>
      </c>
      <c r="P3" s="583">
        <v>1430</v>
      </c>
      <c r="Q3" s="584">
        <v>1430</v>
      </c>
      <c r="R3" s="42"/>
      <c r="S3" s="220" t="s">
        <v>72</v>
      </c>
      <c r="T3" s="221"/>
      <c r="U3" s="222"/>
      <c r="V3" s="15"/>
      <c r="W3" s="15"/>
      <c r="X3" s="15"/>
      <c r="Y3" s="15"/>
      <c r="Z3" s="15"/>
      <c r="AA3" s="15"/>
      <c r="AB3" s="15"/>
      <c r="AC3" s="15"/>
      <c r="AD3" s="15"/>
    </row>
    <row r="4" spans="1:30" ht="18.600000000000001">
      <c r="A4" s="80"/>
      <c r="B4" s="80"/>
      <c r="C4" s="80"/>
      <c r="D4" s="80"/>
      <c r="E4" s="80"/>
      <c r="F4" s="36">
        <v>2</v>
      </c>
      <c r="G4" s="114" t="s">
        <v>30</v>
      </c>
      <c r="H4" s="5"/>
      <c r="I4" s="451">
        <v>224</v>
      </c>
      <c r="J4" s="452">
        <v>224</v>
      </c>
      <c r="K4" s="495">
        <v>135.6448275862069</v>
      </c>
      <c r="L4" s="612">
        <v>135.6448275862069</v>
      </c>
      <c r="M4" s="613">
        <v>1455</v>
      </c>
      <c r="N4" s="613">
        <v>1455</v>
      </c>
      <c r="O4" s="613">
        <v>1455</v>
      </c>
      <c r="P4" s="575">
        <v>1413</v>
      </c>
      <c r="Q4" s="576">
        <v>1413</v>
      </c>
      <c r="R4" s="44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8.600000000000001">
      <c r="A5" s="80"/>
      <c r="B5" s="80"/>
      <c r="C5" s="80"/>
      <c r="D5" s="80"/>
      <c r="E5" s="80"/>
      <c r="F5" s="36">
        <v>3</v>
      </c>
      <c r="G5" s="114" t="s">
        <v>27</v>
      </c>
      <c r="H5" s="5"/>
      <c r="I5" s="451">
        <v>221</v>
      </c>
      <c r="J5" s="452">
        <v>221</v>
      </c>
      <c r="K5" s="495">
        <v>134.53030303030303</v>
      </c>
      <c r="L5" s="612">
        <v>134.53030303030303</v>
      </c>
      <c r="M5" s="613">
        <v>1455</v>
      </c>
      <c r="N5" s="613">
        <v>1455</v>
      </c>
      <c r="O5" s="613">
        <v>1455</v>
      </c>
      <c r="P5" s="575">
        <v>1439</v>
      </c>
      <c r="Q5" s="576">
        <v>1439</v>
      </c>
      <c r="R5" s="44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8.600000000000001">
      <c r="A6" s="80"/>
      <c r="B6" s="80"/>
      <c r="C6" s="80"/>
      <c r="D6" s="80"/>
      <c r="E6" s="80"/>
      <c r="F6" s="36">
        <v>4</v>
      </c>
      <c r="G6" s="114" t="s">
        <v>29</v>
      </c>
      <c r="H6" s="5"/>
      <c r="I6" s="451">
        <v>174</v>
      </c>
      <c r="J6" s="452">
        <v>174</v>
      </c>
      <c r="K6" s="495">
        <v>132.1090909090909</v>
      </c>
      <c r="L6" s="612">
        <v>132.1090909090909</v>
      </c>
      <c r="M6" s="613">
        <v>1439</v>
      </c>
      <c r="N6" s="613">
        <v>1439</v>
      </c>
      <c r="O6" s="613">
        <v>1439</v>
      </c>
      <c r="P6" s="575">
        <v>1403</v>
      </c>
      <c r="Q6" s="576">
        <v>1403</v>
      </c>
      <c r="R6" s="44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1:30" ht="18.600000000000001">
      <c r="A7" s="80"/>
      <c r="B7" s="80"/>
      <c r="C7" s="80"/>
      <c r="D7" s="80"/>
      <c r="E7" s="80"/>
      <c r="F7" s="36">
        <v>5</v>
      </c>
      <c r="G7" s="114" t="s">
        <v>28</v>
      </c>
      <c r="H7" s="5"/>
      <c r="I7" s="487">
        <v>145</v>
      </c>
      <c r="J7" s="488">
        <v>145</v>
      </c>
      <c r="K7" s="495">
        <v>130.73103448275862</v>
      </c>
      <c r="L7" s="612">
        <v>130.73103448275862</v>
      </c>
      <c r="M7" s="613">
        <v>1441</v>
      </c>
      <c r="N7" s="613">
        <v>1441</v>
      </c>
      <c r="O7" s="613">
        <v>1441</v>
      </c>
      <c r="P7" s="575">
        <v>1365</v>
      </c>
      <c r="Q7" s="576">
        <v>1365</v>
      </c>
      <c r="R7" s="44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</row>
    <row r="8" spans="1:30" ht="18.600000000000001">
      <c r="A8" s="15"/>
      <c r="B8" s="15"/>
      <c r="C8" s="15"/>
      <c r="D8" s="15"/>
      <c r="E8" s="15"/>
      <c r="F8" s="36">
        <v>6</v>
      </c>
      <c r="G8" s="115" t="s">
        <v>31</v>
      </c>
      <c r="H8" s="6"/>
      <c r="I8" s="451">
        <v>130</v>
      </c>
      <c r="J8" s="452">
        <v>130</v>
      </c>
      <c r="K8" s="495">
        <v>136.50624999999999</v>
      </c>
      <c r="L8" s="612">
        <v>136.50624999999999</v>
      </c>
      <c r="M8" s="613">
        <v>1458</v>
      </c>
      <c r="N8" s="613">
        <v>1458</v>
      </c>
      <c r="O8" s="613">
        <v>1458</v>
      </c>
      <c r="P8" s="575">
        <v>1420</v>
      </c>
      <c r="Q8" s="576">
        <v>1420</v>
      </c>
      <c r="R8" s="44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</row>
    <row r="9" spans="1:30" ht="18.600000000000001">
      <c r="A9" s="15"/>
      <c r="B9" s="15"/>
      <c r="C9" s="15"/>
      <c r="D9" s="15"/>
      <c r="E9" s="15"/>
      <c r="F9" s="36">
        <v>7</v>
      </c>
      <c r="G9" s="114" t="s">
        <v>57</v>
      </c>
      <c r="H9" s="5"/>
      <c r="I9" s="451">
        <v>120</v>
      </c>
      <c r="J9" s="452">
        <v>120</v>
      </c>
      <c r="K9" s="495">
        <v>135.2962962962963</v>
      </c>
      <c r="L9" s="612">
        <v>135.2962962962963</v>
      </c>
      <c r="M9" s="613">
        <v>1482</v>
      </c>
      <c r="N9" s="613">
        <v>1482</v>
      </c>
      <c r="O9" s="613">
        <v>1482</v>
      </c>
      <c r="P9" s="575">
        <v>1416</v>
      </c>
      <c r="Q9" s="576">
        <v>1416</v>
      </c>
      <c r="R9" s="44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</row>
    <row r="10" spans="1:30" ht="19.2" thickBot="1">
      <c r="A10" s="15"/>
      <c r="B10" s="15"/>
      <c r="C10" s="15"/>
      <c r="D10" s="15"/>
      <c r="E10" s="15"/>
      <c r="F10" s="36">
        <v>8</v>
      </c>
      <c r="G10" s="116" t="s">
        <v>58</v>
      </c>
      <c r="H10" s="7"/>
      <c r="I10" s="524">
        <v>11</v>
      </c>
      <c r="J10" s="525">
        <v>11</v>
      </c>
      <c r="K10" s="497">
        <v>137.94999999999999</v>
      </c>
      <c r="L10" s="606">
        <v>137.94999999999999</v>
      </c>
      <c r="M10" s="610">
        <v>1471</v>
      </c>
      <c r="N10" s="610">
        <v>1471</v>
      </c>
      <c r="O10" s="610">
        <v>1471</v>
      </c>
      <c r="P10" s="607">
        <v>1381</v>
      </c>
      <c r="Q10" s="608">
        <v>1381</v>
      </c>
      <c r="R10" s="44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0" ht="18.600000000000001">
      <c r="A11" s="15"/>
      <c r="B11" s="15"/>
      <c r="C11" s="15"/>
      <c r="D11" s="15"/>
      <c r="E11" s="15"/>
      <c r="F11" s="36"/>
      <c r="G11" s="59"/>
      <c r="H11" s="21"/>
      <c r="I11" s="405"/>
      <c r="J11" s="405"/>
      <c r="K11" s="609"/>
      <c r="L11" s="609"/>
      <c r="M11" s="611"/>
      <c r="N11" s="611"/>
      <c r="O11" s="611"/>
      <c r="P11" s="545"/>
      <c r="Q11" s="545"/>
      <c r="R11" s="44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19.2" thickBot="1">
      <c r="A12" s="15"/>
      <c r="B12" s="15"/>
      <c r="C12" s="15"/>
      <c r="D12" s="15"/>
      <c r="E12" s="15"/>
      <c r="F12" s="83"/>
      <c r="G12" s="517"/>
      <c r="H12" s="517"/>
      <c r="I12" s="84"/>
      <c r="J12" s="23"/>
      <c r="K12" s="23"/>
      <c r="L12" s="23"/>
      <c r="M12" s="504"/>
      <c r="N12" s="504"/>
      <c r="O12" s="23"/>
      <c r="P12" s="505"/>
      <c r="Q12" s="505"/>
      <c r="R12" s="44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ht="19.8" thickTop="1" thickBot="1">
      <c r="A13" s="15"/>
      <c r="B13" s="15"/>
      <c r="C13" s="15"/>
      <c r="D13" s="15"/>
      <c r="E13" s="15"/>
      <c r="F13" s="18"/>
      <c r="G13" s="147" t="s">
        <v>0</v>
      </c>
      <c r="H13" s="148"/>
      <c r="I13" s="509" t="s">
        <v>18</v>
      </c>
      <c r="J13" s="510"/>
      <c r="K13" s="511" t="s">
        <v>65</v>
      </c>
      <c r="L13" s="512"/>
      <c r="M13" s="537" t="s">
        <v>69</v>
      </c>
      <c r="N13" s="538"/>
      <c r="O13" s="539"/>
      <c r="P13" s="589" t="s">
        <v>75</v>
      </c>
      <c r="Q13" s="590"/>
      <c r="R13" s="8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ht="18.600000000000001">
      <c r="A14" s="15"/>
      <c r="B14" s="15"/>
      <c r="C14" s="15"/>
      <c r="D14" s="15"/>
      <c r="E14" s="15"/>
      <c r="F14" s="36">
        <v>1</v>
      </c>
      <c r="G14" s="117" t="s">
        <v>70</v>
      </c>
      <c r="H14" s="118"/>
      <c r="I14" s="485">
        <v>296</v>
      </c>
      <c r="J14" s="486">
        <v>296</v>
      </c>
      <c r="K14" s="543">
        <v>120.01034482758621</v>
      </c>
      <c r="L14" s="544">
        <v>120.01034482758621</v>
      </c>
      <c r="M14" s="540">
        <v>1297</v>
      </c>
      <c r="N14" s="541">
        <v>1297</v>
      </c>
      <c r="O14" s="542">
        <v>1297</v>
      </c>
      <c r="P14" s="604">
        <v>1297</v>
      </c>
      <c r="Q14" s="605">
        <v>1297</v>
      </c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600000000000001">
      <c r="A15" s="15"/>
      <c r="B15" s="15"/>
      <c r="C15" s="15"/>
      <c r="D15" s="15"/>
      <c r="E15" s="15"/>
      <c r="F15" s="36">
        <v>2</v>
      </c>
      <c r="G15" s="114" t="s">
        <v>62</v>
      </c>
      <c r="H15" s="5"/>
      <c r="I15" s="451">
        <v>292</v>
      </c>
      <c r="J15" s="451">
        <v>292</v>
      </c>
      <c r="K15" s="572">
        <v>129.15</v>
      </c>
      <c r="L15" s="572">
        <v>129.15</v>
      </c>
      <c r="M15" s="582">
        <v>1372</v>
      </c>
      <c r="N15" s="582">
        <v>1372</v>
      </c>
      <c r="O15" s="582">
        <v>1372</v>
      </c>
      <c r="P15" s="570">
        <v>1372</v>
      </c>
      <c r="Q15" s="571">
        <v>1372</v>
      </c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ht="18.600000000000001">
      <c r="A16" s="15"/>
      <c r="B16" s="15"/>
      <c r="C16" s="15"/>
      <c r="D16" s="15"/>
      <c r="E16" s="15"/>
      <c r="F16" s="36">
        <v>3</v>
      </c>
      <c r="G16" s="114" t="s">
        <v>34</v>
      </c>
      <c r="H16" s="5"/>
      <c r="I16" s="451">
        <v>239</v>
      </c>
      <c r="J16" s="451">
        <v>239</v>
      </c>
      <c r="K16" s="572">
        <v>127.7258064516129</v>
      </c>
      <c r="L16" s="572">
        <v>127.7258064516129</v>
      </c>
      <c r="M16" s="582">
        <v>1437</v>
      </c>
      <c r="N16" s="582">
        <v>1437</v>
      </c>
      <c r="O16" s="582">
        <v>1437</v>
      </c>
      <c r="P16" s="570">
        <v>1336</v>
      </c>
      <c r="Q16" s="571">
        <v>1336</v>
      </c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ht="18.600000000000001">
      <c r="A17" s="15"/>
      <c r="B17" s="15"/>
      <c r="C17" s="15"/>
      <c r="D17" s="15"/>
      <c r="E17" s="15"/>
      <c r="F17" s="36">
        <v>4</v>
      </c>
      <c r="G17" s="114" t="s">
        <v>13</v>
      </c>
      <c r="H17" s="5"/>
      <c r="I17" s="451">
        <v>233</v>
      </c>
      <c r="J17" s="451">
        <v>233</v>
      </c>
      <c r="K17" s="572">
        <v>123.89677419354838</v>
      </c>
      <c r="L17" s="572">
        <v>123.89677419354838</v>
      </c>
      <c r="M17" s="582">
        <v>1393</v>
      </c>
      <c r="N17" s="582">
        <v>1393</v>
      </c>
      <c r="O17" s="582">
        <v>1393</v>
      </c>
      <c r="P17" s="602">
        <v>1333</v>
      </c>
      <c r="Q17" s="603">
        <v>1333</v>
      </c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ht="18.600000000000001">
      <c r="A18" s="15"/>
      <c r="B18" s="15"/>
      <c r="C18" s="15"/>
      <c r="D18" s="15"/>
      <c r="E18" s="15"/>
      <c r="F18" s="36">
        <v>5</v>
      </c>
      <c r="G18" s="114" t="s">
        <v>33</v>
      </c>
      <c r="H18" s="5"/>
      <c r="I18" s="487">
        <v>189</v>
      </c>
      <c r="J18" s="487">
        <v>189</v>
      </c>
      <c r="K18" s="572">
        <v>120.48387096774194</v>
      </c>
      <c r="L18" s="572">
        <v>120.48387096774194</v>
      </c>
      <c r="M18" s="582">
        <v>1361</v>
      </c>
      <c r="N18" s="582">
        <v>1361</v>
      </c>
      <c r="O18" s="582">
        <v>1361</v>
      </c>
      <c r="P18" s="570">
        <v>1298</v>
      </c>
      <c r="Q18" s="571">
        <v>1298</v>
      </c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ht="18.600000000000001">
      <c r="A19" s="15"/>
      <c r="B19" s="15"/>
      <c r="C19" s="15"/>
      <c r="D19" s="15"/>
      <c r="E19" s="15"/>
      <c r="F19" s="36">
        <v>6</v>
      </c>
      <c r="G19" s="114" t="s">
        <v>32</v>
      </c>
      <c r="H19" s="5"/>
      <c r="I19" s="487">
        <v>174</v>
      </c>
      <c r="J19" s="487">
        <v>174</v>
      </c>
      <c r="K19" s="572">
        <v>117.65454545454546</v>
      </c>
      <c r="L19" s="572">
        <v>117.65454545454546</v>
      </c>
      <c r="M19" s="582">
        <v>1413</v>
      </c>
      <c r="N19" s="582">
        <v>1413</v>
      </c>
      <c r="O19" s="582">
        <v>1413</v>
      </c>
      <c r="P19" s="570">
        <v>1256</v>
      </c>
      <c r="Q19" s="571">
        <v>1256</v>
      </c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ht="18.600000000000001">
      <c r="A20" s="15"/>
      <c r="B20" s="15"/>
      <c r="C20" s="15"/>
      <c r="D20" s="15"/>
      <c r="E20" s="15"/>
      <c r="F20" s="36">
        <v>7</v>
      </c>
      <c r="G20" s="114" t="s">
        <v>25</v>
      </c>
      <c r="H20" s="5"/>
      <c r="I20" s="451">
        <v>135</v>
      </c>
      <c r="J20" s="451">
        <v>135</v>
      </c>
      <c r="K20" s="572">
        <v>128.14444444444445</v>
      </c>
      <c r="L20" s="572">
        <v>128.14444444444445</v>
      </c>
      <c r="M20" s="582">
        <v>1409</v>
      </c>
      <c r="N20" s="582">
        <v>1409</v>
      </c>
      <c r="O20" s="582">
        <v>1409</v>
      </c>
      <c r="P20" s="570">
        <v>1372</v>
      </c>
      <c r="Q20" s="571">
        <v>1372</v>
      </c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ht="18.600000000000001">
      <c r="A21" s="15"/>
      <c r="B21" s="15"/>
      <c r="C21" s="15"/>
      <c r="D21" s="15"/>
      <c r="E21" s="15"/>
      <c r="F21" s="36">
        <v>8</v>
      </c>
      <c r="G21" s="120" t="s">
        <v>43</v>
      </c>
      <c r="H21" s="14"/>
      <c r="I21" s="577">
        <v>92</v>
      </c>
      <c r="J21" s="577">
        <v>92</v>
      </c>
      <c r="K21" s="580">
        <v>124.66666666666667</v>
      </c>
      <c r="L21" s="580">
        <v>124.66666666666667</v>
      </c>
      <c r="M21" s="601">
        <v>1426</v>
      </c>
      <c r="N21" s="601">
        <v>1426</v>
      </c>
      <c r="O21" s="601">
        <v>1426</v>
      </c>
      <c r="P21" s="599">
        <v>1352</v>
      </c>
      <c r="Q21" s="600">
        <v>1352</v>
      </c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ht="19.2" thickBot="1">
      <c r="A22" s="15"/>
      <c r="B22" s="15"/>
      <c r="C22" s="15"/>
      <c r="D22" s="15"/>
      <c r="E22" s="15"/>
      <c r="F22" s="36">
        <v>9</v>
      </c>
      <c r="G22" s="242" t="s">
        <v>59</v>
      </c>
      <c r="H22" s="243"/>
      <c r="I22" s="585">
        <v>0</v>
      </c>
      <c r="J22" s="586">
        <v>0</v>
      </c>
      <c r="K22" s="594">
        <v>0</v>
      </c>
      <c r="L22" s="595">
        <v>0</v>
      </c>
      <c r="M22" s="591">
        <v>1344</v>
      </c>
      <c r="N22" s="592">
        <v>1344</v>
      </c>
      <c r="O22" s="593">
        <v>1344</v>
      </c>
      <c r="P22" s="587">
        <v>0</v>
      </c>
      <c r="Q22" s="588">
        <v>0</v>
      </c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ht="19.2" thickBot="1">
      <c r="A23" s="15"/>
      <c r="B23" s="15"/>
      <c r="C23" s="15"/>
      <c r="D23" s="15"/>
      <c r="E23" s="15"/>
      <c r="F23" s="36"/>
      <c r="G23" s="21"/>
      <c r="H23" s="21"/>
      <c r="I23" s="19"/>
      <c r="J23" s="23"/>
      <c r="K23" s="23"/>
      <c r="L23" s="23"/>
      <c r="M23" s="36"/>
      <c r="N23" s="23"/>
      <c r="O23" s="23"/>
      <c r="P23" s="87"/>
      <c r="Q23" s="19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ht="19.8" thickTop="1" thickBot="1">
      <c r="A24" s="15"/>
      <c r="B24" s="15"/>
      <c r="C24" s="15"/>
      <c r="D24" s="15"/>
      <c r="E24" s="15"/>
      <c r="F24" s="24"/>
      <c r="G24" s="251" t="s">
        <v>7</v>
      </c>
      <c r="H24" s="252"/>
      <c r="I24" s="457" t="s">
        <v>18</v>
      </c>
      <c r="J24" s="458"/>
      <c r="K24" s="459" t="s">
        <v>65</v>
      </c>
      <c r="L24" s="460"/>
      <c r="M24" s="596" t="s">
        <v>69</v>
      </c>
      <c r="N24" s="597"/>
      <c r="O24" s="598"/>
      <c r="P24" s="589" t="s">
        <v>75</v>
      </c>
      <c r="Q24" s="590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8.600000000000001">
      <c r="A25" s="15"/>
      <c r="B25" s="15"/>
      <c r="C25" s="15"/>
      <c r="D25" s="15"/>
      <c r="E25" s="15"/>
      <c r="F25" s="36">
        <v>1</v>
      </c>
      <c r="G25" s="117" t="s">
        <v>63</v>
      </c>
      <c r="H25" s="119"/>
      <c r="I25" s="449">
        <v>307</v>
      </c>
      <c r="J25" s="450">
        <v>307</v>
      </c>
      <c r="K25" s="543">
        <v>108.85</v>
      </c>
      <c r="L25" s="544">
        <v>108.85</v>
      </c>
      <c r="M25" s="540">
        <v>1174</v>
      </c>
      <c r="N25" s="541">
        <v>1174</v>
      </c>
      <c r="O25" s="542">
        <v>1174</v>
      </c>
      <c r="P25" s="583">
        <v>1174</v>
      </c>
      <c r="Q25" s="584">
        <v>1174</v>
      </c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8.600000000000001">
      <c r="A26" s="15"/>
      <c r="B26" s="15"/>
      <c r="C26" s="15"/>
      <c r="D26" s="15"/>
      <c r="E26" s="15"/>
      <c r="F26" s="36">
        <v>2</v>
      </c>
      <c r="G26" s="114" t="s">
        <v>35</v>
      </c>
      <c r="H26" s="5"/>
      <c r="I26" s="451">
        <v>293</v>
      </c>
      <c r="J26" s="451">
        <v>293</v>
      </c>
      <c r="K26" s="572">
        <v>100.80689655172414</v>
      </c>
      <c r="L26" s="572">
        <v>100.80689655172414</v>
      </c>
      <c r="M26" s="582">
        <v>1083</v>
      </c>
      <c r="N26" s="582">
        <v>1083</v>
      </c>
      <c r="O26" s="582">
        <v>1083</v>
      </c>
      <c r="P26" s="575">
        <v>1083</v>
      </c>
      <c r="Q26" s="576">
        <v>1083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ht="18.600000000000001">
      <c r="A27" s="15"/>
      <c r="B27" s="15"/>
      <c r="C27" s="15"/>
      <c r="D27" s="15"/>
      <c r="E27" s="15"/>
      <c r="F27" s="36">
        <v>3</v>
      </c>
      <c r="G27" s="114" t="s">
        <v>71</v>
      </c>
      <c r="H27" s="5"/>
      <c r="I27" s="451">
        <v>194</v>
      </c>
      <c r="J27" s="451">
        <v>194</v>
      </c>
      <c r="K27" s="572">
        <v>100.19166666666666</v>
      </c>
      <c r="L27" s="572">
        <v>100.19166666666666</v>
      </c>
      <c r="M27" s="582">
        <v>1100</v>
      </c>
      <c r="N27" s="582">
        <v>1100</v>
      </c>
      <c r="O27" s="582">
        <v>1100</v>
      </c>
      <c r="P27" s="575">
        <v>1100</v>
      </c>
      <c r="Q27" s="576">
        <v>1100</v>
      </c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8.600000000000001">
      <c r="A28" s="15"/>
      <c r="B28" s="15"/>
      <c r="C28" s="15"/>
      <c r="D28" s="15"/>
      <c r="E28" s="15"/>
      <c r="F28" s="36">
        <v>4</v>
      </c>
      <c r="G28" s="114" t="s">
        <v>44</v>
      </c>
      <c r="H28" s="5"/>
      <c r="I28" s="451">
        <v>185</v>
      </c>
      <c r="J28" s="451">
        <v>185</v>
      </c>
      <c r="K28" s="572">
        <v>114.10909090909091</v>
      </c>
      <c r="L28" s="572">
        <v>114.10909090909091</v>
      </c>
      <c r="M28" s="582">
        <v>1337</v>
      </c>
      <c r="N28" s="582">
        <v>1337</v>
      </c>
      <c r="O28" s="582">
        <v>1337</v>
      </c>
      <c r="P28" s="575">
        <v>1223</v>
      </c>
      <c r="Q28" s="576">
        <v>1223</v>
      </c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ht="18.600000000000001">
      <c r="A29" s="15"/>
      <c r="B29" s="15"/>
      <c r="C29" s="15"/>
      <c r="D29" s="15"/>
      <c r="E29" s="15"/>
      <c r="F29" s="36">
        <v>5</v>
      </c>
      <c r="G29" s="114" t="s">
        <v>5</v>
      </c>
      <c r="H29" s="5"/>
      <c r="I29" s="451">
        <v>168</v>
      </c>
      <c r="J29" s="451">
        <v>168</v>
      </c>
      <c r="K29" s="572">
        <v>113.74242424242425</v>
      </c>
      <c r="L29" s="572">
        <v>113.74242424242425</v>
      </c>
      <c r="M29" s="574">
        <v>1405</v>
      </c>
      <c r="N29" s="574">
        <v>1405</v>
      </c>
      <c r="O29" s="574">
        <v>1405</v>
      </c>
      <c r="P29" s="575">
        <v>1240</v>
      </c>
      <c r="Q29" s="576">
        <v>1240</v>
      </c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8.600000000000001">
      <c r="A30" s="15"/>
      <c r="B30" s="15"/>
      <c r="C30" s="15"/>
      <c r="D30" s="15"/>
      <c r="E30" s="15"/>
      <c r="F30" s="36">
        <v>6</v>
      </c>
      <c r="G30" s="120" t="s">
        <v>37</v>
      </c>
      <c r="H30" s="14"/>
      <c r="I30" s="577">
        <v>162</v>
      </c>
      <c r="J30" s="577">
        <v>162</v>
      </c>
      <c r="K30" s="580">
        <v>103.85757575757576</v>
      </c>
      <c r="L30" s="580">
        <v>103.85757575757576</v>
      </c>
      <c r="M30" s="581">
        <v>1302</v>
      </c>
      <c r="N30" s="581">
        <v>1302</v>
      </c>
      <c r="O30" s="581">
        <v>1302</v>
      </c>
      <c r="P30" s="578">
        <v>1158</v>
      </c>
      <c r="Q30" s="579">
        <v>1158</v>
      </c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ht="18.600000000000001">
      <c r="A31" s="15"/>
      <c r="B31" s="15"/>
      <c r="C31" s="15"/>
      <c r="D31" s="15"/>
      <c r="E31" s="15"/>
      <c r="F31" s="36">
        <v>7</v>
      </c>
      <c r="G31" s="114" t="s">
        <v>38</v>
      </c>
      <c r="H31" s="5"/>
      <c r="I31" s="569">
        <v>161</v>
      </c>
      <c r="J31" s="569">
        <v>161</v>
      </c>
      <c r="K31" s="572">
        <v>94.91724137931034</v>
      </c>
      <c r="L31" s="572">
        <v>94.91724137931034</v>
      </c>
      <c r="M31" s="574">
        <v>1274</v>
      </c>
      <c r="N31" s="574">
        <v>1274</v>
      </c>
      <c r="O31" s="574">
        <v>1274</v>
      </c>
      <c r="P31" s="570">
        <v>1055</v>
      </c>
      <c r="Q31" s="571">
        <v>1055</v>
      </c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ht="18.600000000000001">
      <c r="A32" s="15"/>
      <c r="B32" s="15"/>
      <c r="C32" s="15"/>
      <c r="D32" s="15"/>
      <c r="E32" s="15"/>
      <c r="F32" s="36">
        <v>8</v>
      </c>
      <c r="G32" s="114" t="s">
        <v>74</v>
      </c>
      <c r="H32" s="5"/>
      <c r="I32" s="441">
        <v>125</v>
      </c>
      <c r="J32" s="441">
        <v>125</v>
      </c>
      <c r="K32" s="573">
        <v>85.528571428571425</v>
      </c>
      <c r="L32" s="573">
        <v>85.528571428571425</v>
      </c>
      <c r="M32" s="574">
        <v>917</v>
      </c>
      <c r="N32" s="574">
        <v>917</v>
      </c>
      <c r="O32" s="574">
        <v>917</v>
      </c>
      <c r="P32" s="570">
        <v>917</v>
      </c>
      <c r="Q32" s="571">
        <v>917</v>
      </c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ht="18.600000000000001">
      <c r="A33" s="15"/>
      <c r="B33" s="15"/>
      <c r="C33" s="15"/>
      <c r="D33" s="15"/>
      <c r="E33" s="15"/>
      <c r="F33" s="36">
        <v>9</v>
      </c>
      <c r="G33" s="121" t="s">
        <v>40</v>
      </c>
      <c r="H33" s="102"/>
      <c r="I33" s="443">
        <v>97</v>
      </c>
      <c r="J33" s="443">
        <v>97</v>
      </c>
      <c r="K33" s="558">
        <v>97.219047619047615</v>
      </c>
      <c r="L33" s="558">
        <v>97.219047619047615</v>
      </c>
      <c r="M33" s="560">
        <v>1242</v>
      </c>
      <c r="N33" s="560">
        <v>1242</v>
      </c>
      <c r="O33" s="560">
        <v>1242</v>
      </c>
      <c r="P33" s="554">
        <v>1079</v>
      </c>
      <c r="Q33" s="555">
        <v>1079</v>
      </c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ht="18.600000000000001">
      <c r="A34" s="15"/>
      <c r="B34" s="15"/>
      <c r="C34" s="15"/>
      <c r="D34" s="15"/>
      <c r="E34" s="15"/>
      <c r="F34" s="36">
        <v>10</v>
      </c>
      <c r="G34" s="121" t="s">
        <v>48</v>
      </c>
      <c r="H34" s="102"/>
      <c r="I34" s="431">
        <v>52</v>
      </c>
      <c r="J34" s="563">
        <v>52</v>
      </c>
      <c r="K34" s="564">
        <v>101.88518518518518</v>
      </c>
      <c r="L34" s="565">
        <v>101.88518518518518</v>
      </c>
      <c r="M34" s="566">
        <v>1284</v>
      </c>
      <c r="N34" s="567">
        <v>1284</v>
      </c>
      <c r="O34" s="568">
        <v>1284</v>
      </c>
      <c r="P34" s="554">
        <v>1103</v>
      </c>
      <c r="Q34" s="555">
        <v>1103</v>
      </c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ht="18.600000000000001">
      <c r="A35" s="15"/>
      <c r="B35" s="15"/>
      <c r="C35" s="15"/>
      <c r="D35" s="15"/>
      <c r="E35" s="15"/>
      <c r="F35" s="36">
        <v>11</v>
      </c>
      <c r="G35" s="214" t="s">
        <v>61</v>
      </c>
      <c r="H35" s="215"/>
      <c r="I35" s="559">
        <v>50</v>
      </c>
      <c r="J35" s="559">
        <v>50</v>
      </c>
      <c r="K35" s="561">
        <v>107.77222222222223</v>
      </c>
      <c r="L35" s="561">
        <v>107.77222222222223</v>
      </c>
      <c r="M35" s="562">
        <v>1337</v>
      </c>
      <c r="N35" s="562">
        <v>1337</v>
      </c>
      <c r="O35" s="562">
        <v>1337</v>
      </c>
      <c r="P35" s="554">
        <v>1124</v>
      </c>
      <c r="Q35" s="555">
        <v>1124</v>
      </c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ht="18.600000000000001">
      <c r="A36" s="15"/>
      <c r="B36" s="15"/>
      <c r="C36" s="15"/>
      <c r="D36" s="15"/>
      <c r="E36" s="15"/>
      <c r="F36" s="36">
        <v>12</v>
      </c>
      <c r="G36" s="150" t="s">
        <v>39</v>
      </c>
      <c r="H36" s="254"/>
      <c r="I36" s="550">
        <v>34</v>
      </c>
      <c r="J36" s="551">
        <v>34</v>
      </c>
      <c r="K36" s="556">
        <v>105.94285714285714</v>
      </c>
      <c r="L36" s="557">
        <v>105.94285714285714</v>
      </c>
      <c r="M36" s="530">
        <v>1361</v>
      </c>
      <c r="N36" s="531">
        <v>1361</v>
      </c>
      <c r="O36" s="532">
        <v>1361</v>
      </c>
      <c r="P36" s="552">
        <v>1107</v>
      </c>
      <c r="Q36" s="553">
        <v>1107</v>
      </c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ht="18.600000000000001">
      <c r="A37" s="15"/>
      <c r="B37" s="15"/>
      <c r="C37" s="15"/>
      <c r="D37" s="15"/>
      <c r="E37" s="15"/>
      <c r="F37" s="36">
        <v>13</v>
      </c>
      <c r="G37" s="121" t="s">
        <v>3</v>
      </c>
      <c r="H37" s="102"/>
      <c r="I37" s="443">
        <v>14</v>
      </c>
      <c r="J37" s="443">
        <v>14</v>
      </c>
      <c r="K37" s="558">
        <v>105.02857142857142</v>
      </c>
      <c r="L37" s="558">
        <v>105.02857142857142</v>
      </c>
      <c r="M37" s="533">
        <v>1434</v>
      </c>
      <c r="N37" s="533">
        <v>1434</v>
      </c>
      <c r="O37" s="533">
        <v>1434</v>
      </c>
      <c r="P37" s="554">
        <v>1112</v>
      </c>
      <c r="Q37" s="555">
        <v>1112</v>
      </c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ht="19.2" thickBot="1">
      <c r="A38" s="15"/>
      <c r="B38" s="15"/>
      <c r="C38" s="15"/>
      <c r="D38" s="15"/>
      <c r="E38" s="15"/>
      <c r="F38" s="36">
        <v>14</v>
      </c>
      <c r="G38" s="255" t="s">
        <v>41</v>
      </c>
      <c r="H38" s="256"/>
      <c r="I38" s="419">
        <v>0</v>
      </c>
      <c r="J38" s="419">
        <v>0</v>
      </c>
      <c r="K38" s="549">
        <v>0</v>
      </c>
      <c r="L38" s="549">
        <v>0</v>
      </c>
      <c r="M38" s="534">
        <v>1204</v>
      </c>
      <c r="N38" s="534">
        <v>1204</v>
      </c>
      <c r="O38" s="534">
        <v>1204</v>
      </c>
      <c r="P38" s="547">
        <v>0</v>
      </c>
      <c r="Q38" s="548">
        <v>0</v>
      </c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ht="18.600000000000001">
      <c r="A39" s="15"/>
      <c r="B39" s="15"/>
      <c r="C39" s="15"/>
      <c r="D39" s="15"/>
      <c r="E39" s="15"/>
      <c r="F39" s="36"/>
      <c r="G39" s="59"/>
      <c r="H39" s="21"/>
      <c r="I39" s="405"/>
      <c r="J39" s="405"/>
      <c r="K39" s="529"/>
      <c r="L39" s="529"/>
      <c r="M39" s="535"/>
      <c r="N39" s="535"/>
      <c r="O39" s="535"/>
      <c r="P39" s="545"/>
      <c r="Q39" s="54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</row>
    <row r="40" spans="1:30" ht="18.600000000000001">
      <c r="A40" s="15"/>
      <c r="B40" s="15"/>
      <c r="C40" s="15"/>
      <c r="D40" s="15"/>
      <c r="E40" s="15"/>
      <c r="F40" s="36"/>
      <c r="G40" s="59"/>
      <c r="H40" s="21"/>
      <c r="I40" s="405"/>
      <c r="J40" s="405"/>
      <c r="K40" s="529"/>
      <c r="L40" s="529"/>
      <c r="M40" s="535"/>
      <c r="N40" s="535"/>
      <c r="O40" s="535"/>
      <c r="P40" s="545"/>
      <c r="Q40" s="54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1:30" ht="18.600000000000001">
      <c r="A41" s="15"/>
      <c r="B41" s="15"/>
      <c r="C41" s="15"/>
      <c r="D41" s="15"/>
      <c r="E41" s="15"/>
      <c r="F41" s="36"/>
      <c r="G41" s="59"/>
      <c r="H41" s="21"/>
      <c r="I41" s="405"/>
      <c r="J41" s="405"/>
      <c r="K41" s="529"/>
      <c r="L41" s="529"/>
      <c r="M41" s="535"/>
      <c r="N41" s="535"/>
      <c r="O41" s="535"/>
      <c r="P41" s="545"/>
      <c r="Q41" s="54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</row>
    <row r="42" spans="1:30" ht="18.600000000000001">
      <c r="A42" s="15"/>
      <c r="B42" s="15"/>
      <c r="C42" s="15"/>
      <c r="D42" s="15"/>
      <c r="E42" s="15"/>
      <c r="F42" s="36"/>
      <c r="G42" s="59"/>
      <c r="H42" s="21"/>
      <c r="I42" s="406"/>
      <c r="J42" s="406"/>
      <c r="K42" s="529"/>
      <c r="L42" s="529"/>
      <c r="M42" s="535"/>
      <c r="N42" s="535"/>
      <c r="O42" s="535"/>
      <c r="P42" s="545"/>
      <c r="Q42" s="54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</row>
    <row r="43" spans="1:30" ht="18.600000000000001">
      <c r="A43" s="15"/>
      <c r="B43" s="15"/>
      <c r="C43" s="15"/>
      <c r="D43" s="15"/>
      <c r="E43" s="15"/>
      <c r="F43" s="36"/>
      <c r="G43" s="59"/>
      <c r="H43" s="21"/>
      <c r="I43" s="405"/>
      <c r="J43" s="405"/>
      <c r="K43" s="529"/>
      <c r="L43" s="529"/>
      <c r="M43" s="535"/>
      <c r="N43" s="535"/>
      <c r="O43" s="535"/>
      <c r="P43" s="545"/>
      <c r="Q43" s="54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</row>
    <row r="44" spans="1:30" ht="18.600000000000001">
      <c r="A44" s="15"/>
      <c r="B44" s="15"/>
      <c r="C44" s="15"/>
      <c r="D44" s="15"/>
      <c r="E44" s="15"/>
      <c r="F44" s="36"/>
      <c r="G44" s="59"/>
      <c r="H44" s="21"/>
      <c r="I44" s="405"/>
      <c r="J44" s="405"/>
      <c r="K44" s="529"/>
      <c r="L44" s="529"/>
      <c r="M44" s="536"/>
      <c r="N44" s="536"/>
      <c r="O44" s="536"/>
      <c r="P44" s="545"/>
      <c r="Q44" s="54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</row>
    <row r="45" spans="1:30" ht="18.600000000000001">
      <c r="A45" s="15"/>
      <c r="B45" s="15"/>
      <c r="C45" s="15"/>
      <c r="D45" s="15"/>
      <c r="E45" s="15"/>
      <c r="F45" s="36"/>
      <c r="G45" s="59"/>
      <c r="H45" s="21"/>
      <c r="I45" s="405"/>
      <c r="J45" s="405"/>
      <c r="K45" s="529"/>
      <c r="L45" s="529"/>
      <c r="M45" s="536"/>
      <c r="N45" s="536"/>
      <c r="O45" s="536"/>
      <c r="P45" s="545"/>
      <c r="Q45" s="54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</row>
    <row r="46" spans="1:30" ht="18.600000000000001">
      <c r="A46" s="15"/>
      <c r="B46" s="15"/>
      <c r="C46" s="15"/>
      <c r="D46" s="15"/>
      <c r="E46" s="15"/>
      <c r="F46" s="19"/>
      <c r="G46" s="59"/>
      <c r="H46" s="21"/>
      <c r="I46" s="406"/>
      <c r="J46" s="406"/>
      <c r="K46" s="529"/>
      <c r="L46" s="529"/>
      <c r="M46" s="536"/>
      <c r="N46" s="536"/>
      <c r="O46" s="536"/>
      <c r="P46" s="545"/>
      <c r="Q46" s="54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</row>
    <row r="47" spans="1:30" ht="18.600000000000001">
      <c r="A47" s="15"/>
      <c r="B47" s="15"/>
      <c r="C47" s="15"/>
      <c r="D47" s="15"/>
      <c r="E47" s="15"/>
      <c r="F47" s="19"/>
      <c r="G47" s="21"/>
      <c r="H47" s="21"/>
      <c r="I47" s="88"/>
      <c r="J47" s="88"/>
      <c r="K47" s="88"/>
      <c r="L47" s="23"/>
      <c r="M47" s="89"/>
      <c r="N47" s="23"/>
      <c r="O47" s="23"/>
      <c r="P47" s="90"/>
      <c r="Q47" s="19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</row>
    <row r="48" spans="1:30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</row>
    <row r="49" spans="1:30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</row>
    <row r="50" spans="1:30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</row>
    <row r="51" spans="1:30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</row>
    <row r="52" spans="1:30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</row>
    <row r="53" spans="1:30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</row>
    <row r="54" spans="1:30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</row>
    <row r="55" spans="1:30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</row>
    <row r="56" spans="1:30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</row>
    <row r="57" spans="1:30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</row>
    <row r="58" spans="1:30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</row>
    <row r="59" spans="1:30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</row>
    <row r="60" spans="1:30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</row>
    <row r="61" spans="1:30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</row>
    <row r="62" spans="1:30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</row>
    <row r="63" spans="1:30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</row>
    <row r="64" spans="1:30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</row>
    <row r="65" spans="1:30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</row>
    <row r="66" spans="1:30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</row>
    <row r="67" spans="1:30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</row>
    <row r="68" spans="1:30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</row>
  </sheetData>
  <mergeCells count="176"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Q7" sqref="Q7"/>
    </sheetView>
  </sheetViews>
  <sheetFormatPr defaultRowHeight="14.4"/>
  <cols>
    <col min="6" max="6" width="36.33203125" customWidth="1"/>
  </cols>
  <sheetData>
    <row r="1" spans="1:23" ht="19.8" thickTop="1" thickBot="1">
      <c r="A1" s="15"/>
      <c r="B1" s="15"/>
      <c r="C1" s="15"/>
      <c r="D1" s="15"/>
      <c r="E1" s="82"/>
      <c r="F1" s="149" t="s">
        <v>55</v>
      </c>
      <c r="G1" s="509" t="s">
        <v>12</v>
      </c>
      <c r="H1" s="510"/>
      <c r="I1" s="108"/>
      <c r="J1" s="511" t="s">
        <v>56</v>
      </c>
      <c r="K1" s="512"/>
      <c r="L1" s="512"/>
      <c r="M1" s="513"/>
      <c r="N1" s="509" t="s">
        <v>12</v>
      </c>
      <c r="O1" s="510"/>
      <c r="P1" s="15"/>
      <c r="Q1" s="15"/>
      <c r="R1" s="15"/>
      <c r="S1" s="15"/>
      <c r="T1" s="15"/>
      <c r="U1" s="15"/>
      <c r="V1" s="15"/>
      <c r="W1" s="15"/>
    </row>
    <row r="2" spans="1:23" ht="18.600000000000001">
      <c r="A2" s="15"/>
      <c r="B2" s="15"/>
      <c r="C2" s="15"/>
      <c r="D2" s="15"/>
      <c r="E2" s="36">
        <v>1</v>
      </c>
      <c r="F2" s="244" t="s">
        <v>81</v>
      </c>
      <c r="G2" s="655">
        <v>135.6448275862069</v>
      </c>
      <c r="H2" s="655">
        <v>135.6448275862069</v>
      </c>
      <c r="I2" s="198">
        <v>1</v>
      </c>
      <c r="J2" s="658" t="s">
        <v>58</v>
      </c>
      <c r="K2" s="659" t="s">
        <v>58</v>
      </c>
      <c r="L2" s="659" t="s">
        <v>58</v>
      </c>
      <c r="M2" s="660" t="s">
        <v>58</v>
      </c>
      <c r="N2" s="656">
        <v>137.94999999999999</v>
      </c>
      <c r="O2" s="657">
        <v>137.94999999999999</v>
      </c>
      <c r="P2" s="15"/>
      <c r="Q2" s="15"/>
      <c r="R2" s="15"/>
      <c r="S2" s="15"/>
      <c r="T2" s="15"/>
      <c r="U2" s="15"/>
      <c r="V2" s="15"/>
      <c r="W2" s="15"/>
    </row>
    <row r="3" spans="1:23" ht="18.600000000000001">
      <c r="A3" s="15"/>
      <c r="B3" s="15"/>
      <c r="C3" s="15"/>
      <c r="D3" s="15"/>
      <c r="E3" s="36">
        <v>2</v>
      </c>
      <c r="F3" s="245" t="s">
        <v>28</v>
      </c>
      <c r="G3" s="623">
        <v>130.73103448275862</v>
      </c>
      <c r="H3" s="623">
        <v>130.73103448275862</v>
      </c>
      <c r="I3" s="199">
        <v>2</v>
      </c>
      <c r="J3" s="646" t="s">
        <v>82</v>
      </c>
      <c r="K3" s="647" t="s">
        <v>26</v>
      </c>
      <c r="L3" s="647" t="s">
        <v>26</v>
      </c>
      <c r="M3" s="648" t="s">
        <v>26</v>
      </c>
      <c r="N3" s="726">
        <v>136.51666666666668</v>
      </c>
      <c r="O3" s="654">
        <v>136.51666666666668</v>
      </c>
      <c r="P3" s="15"/>
      <c r="Q3" s="15"/>
      <c r="R3" s="15"/>
      <c r="S3" s="15"/>
      <c r="T3" s="15"/>
      <c r="U3" s="15"/>
      <c r="V3" s="15"/>
      <c r="W3" s="15"/>
    </row>
    <row r="4" spans="1:23" ht="18.600000000000001">
      <c r="A4" s="15"/>
      <c r="B4" s="15"/>
      <c r="C4" s="15"/>
      <c r="D4" s="15"/>
      <c r="E4" s="36">
        <v>3</v>
      </c>
      <c r="F4" s="245" t="s">
        <v>25</v>
      </c>
      <c r="G4" s="623">
        <v>128.14444444444445</v>
      </c>
      <c r="H4" s="623">
        <v>128.14444444444445</v>
      </c>
      <c r="I4" s="199">
        <v>3</v>
      </c>
      <c r="J4" s="635" t="s">
        <v>31</v>
      </c>
      <c r="K4" s="636" t="s">
        <v>31</v>
      </c>
      <c r="L4" s="636" t="s">
        <v>31</v>
      </c>
      <c r="M4" s="637" t="s">
        <v>31</v>
      </c>
      <c r="N4" s="726">
        <v>136.50624999999999</v>
      </c>
      <c r="O4" s="654">
        <v>136.50624999999999</v>
      </c>
      <c r="P4" s="15"/>
      <c r="Q4" s="15"/>
      <c r="R4" s="15"/>
      <c r="S4" s="15"/>
      <c r="T4" s="15"/>
      <c r="U4" s="15"/>
      <c r="V4" s="15"/>
      <c r="W4" s="15"/>
    </row>
    <row r="5" spans="1:23" ht="18.600000000000001">
      <c r="A5" s="15"/>
      <c r="B5" s="15"/>
      <c r="C5" s="15"/>
      <c r="D5" s="15"/>
      <c r="E5" s="36">
        <v>4</v>
      </c>
      <c r="F5" s="245" t="s">
        <v>46</v>
      </c>
      <c r="G5" s="623">
        <v>127.7258064516129</v>
      </c>
      <c r="H5" s="623">
        <v>127.7258064516129</v>
      </c>
      <c r="I5" s="199">
        <v>4</v>
      </c>
      <c r="J5" s="646" t="s">
        <v>57</v>
      </c>
      <c r="K5" s="647" t="s">
        <v>57</v>
      </c>
      <c r="L5" s="647" t="s">
        <v>57</v>
      </c>
      <c r="M5" s="648" t="s">
        <v>57</v>
      </c>
      <c r="N5" s="726">
        <v>135.2962962962963</v>
      </c>
      <c r="O5" s="654">
        <v>135.2962962962963</v>
      </c>
      <c r="P5" s="15"/>
      <c r="Q5" s="15"/>
      <c r="R5" s="15"/>
      <c r="S5" s="15"/>
      <c r="T5" s="15"/>
      <c r="U5" s="15"/>
      <c r="V5" s="15"/>
      <c r="W5" s="15"/>
    </row>
    <row r="6" spans="1:23" ht="18.600000000000001">
      <c r="A6" s="15"/>
      <c r="B6" s="15"/>
      <c r="C6" s="15"/>
      <c r="D6" s="15"/>
      <c r="E6" s="36">
        <v>5</v>
      </c>
      <c r="F6" s="319" t="s">
        <v>43</v>
      </c>
      <c r="G6" s="641">
        <v>124.66666666666667</v>
      </c>
      <c r="H6" s="641">
        <v>124.66666666666667</v>
      </c>
      <c r="I6" s="199">
        <v>5</v>
      </c>
      <c r="J6" s="661" t="s">
        <v>27</v>
      </c>
      <c r="K6" s="662" t="s">
        <v>27</v>
      </c>
      <c r="L6" s="662" t="s">
        <v>27</v>
      </c>
      <c r="M6" s="663" t="s">
        <v>27</v>
      </c>
      <c r="N6" s="726">
        <v>134.53030303030303</v>
      </c>
      <c r="O6" s="654">
        <v>134.53030303030303</v>
      </c>
      <c r="P6" s="15"/>
      <c r="Q6" s="15"/>
      <c r="R6" s="15"/>
      <c r="S6" s="15"/>
      <c r="T6" s="15"/>
      <c r="U6" s="15"/>
      <c r="V6" s="15"/>
      <c r="W6" s="15"/>
    </row>
    <row r="7" spans="1:23" ht="18.600000000000001">
      <c r="A7" s="15"/>
      <c r="B7" s="15"/>
      <c r="C7" s="15"/>
      <c r="D7" s="15"/>
      <c r="E7" s="36">
        <v>6</v>
      </c>
      <c r="F7" s="246" t="s">
        <v>70</v>
      </c>
      <c r="G7" s="623">
        <v>120.01034482758621</v>
      </c>
      <c r="H7" s="623">
        <v>120.01034482758621</v>
      </c>
      <c r="I7" s="199">
        <v>6</v>
      </c>
      <c r="J7" s="646" t="s">
        <v>45</v>
      </c>
      <c r="K7" s="647" t="s">
        <v>45</v>
      </c>
      <c r="L7" s="647" t="s">
        <v>45</v>
      </c>
      <c r="M7" s="648" t="s">
        <v>45</v>
      </c>
      <c r="N7" s="726">
        <v>132.1090909090909</v>
      </c>
      <c r="O7" s="654">
        <v>132.1090909090909</v>
      </c>
      <c r="P7" s="15"/>
      <c r="Q7" s="15"/>
      <c r="R7" s="15"/>
      <c r="S7" s="15"/>
      <c r="T7" s="15"/>
      <c r="U7" s="15"/>
      <c r="V7" s="15"/>
      <c r="W7" s="15"/>
    </row>
    <row r="8" spans="1:23" ht="18.600000000000001">
      <c r="A8" s="15"/>
      <c r="B8" s="15"/>
      <c r="C8" s="15"/>
      <c r="D8" s="15"/>
      <c r="E8" s="36">
        <v>7</v>
      </c>
      <c r="F8" s="245" t="s">
        <v>36</v>
      </c>
      <c r="G8" s="623">
        <v>114.10909090909091</v>
      </c>
      <c r="H8" s="623">
        <v>114.10909090909091</v>
      </c>
      <c r="I8" s="199">
        <v>7</v>
      </c>
      <c r="J8" s="646" t="s">
        <v>62</v>
      </c>
      <c r="K8" s="647" t="s">
        <v>62</v>
      </c>
      <c r="L8" s="647" t="s">
        <v>62</v>
      </c>
      <c r="M8" s="648" t="s">
        <v>62</v>
      </c>
      <c r="N8" s="726">
        <v>129.15</v>
      </c>
      <c r="O8" s="654">
        <v>129.15</v>
      </c>
      <c r="P8" s="15"/>
      <c r="Q8" s="15"/>
      <c r="R8" s="15"/>
      <c r="S8" s="15"/>
      <c r="T8" s="15"/>
      <c r="U8" s="15"/>
      <c r="V8" s="15"/>
      <c r="W8" s="15"/>
    </row>
    <row r="9" spans="1:23" ht="18.600000000000001">
      <c r="A9" s="15"/>
      <c r="B9" s="15"/>
      <c r="C9" s="15"/>
      <c r="D9" s="15"/>
      <c r="E9" s="36">
        <v>8</v>
      </c>
      <c r="F9" s="245" t="s">
        <v>63</v>
      </c>
      <c r="G9" s="623">
        <v>108.85</v>
      </c>
      <c r="H9" s="623">
        <v>108.85</v>
      </c>
      <c r="I9" s="199">
        <v>8</v>
      </c>
      <c r="J9" s="651" t="s">
        <v>13</v>
      </c>
      <c r="K9" s="652" t="s">
        <v>13</v>
      </c>
      <c r="L9" s="652" t="s">
        <v>13</v>
      </c>
      <c r="M9" s="653" t="s">
        <v>13</v>
      </c>
      <c r="N9" s="727">
        <v>123.89677419354838</v>
      </c>
      <c r="O9" s="650">
        <v>123.89677419354838</v>
      </c>
      <c r="P9" s="15"/>
      <c r="Q9" s="15"/>
      <c r="R9" s="15"/>
      <c r="S9" s="15"/>
      <c r="T9" s="15"/>
      <c r="U9" s="15"/>
      <c r="V9" s="15"/>
      <c r="W9" s="15"/>
    </row>
    <row r="10" spans="1:23" ht="18.600000000000001">
      <c r="A10" s="15"/>
      <c r="B10" s="15"/>
      <c r="C10" s="15"/>
      <c r="D10" s="15"/>
      <c r="E10" s="36">
        <v>9</v>
      </c>
      <c r="F10" s="319" t="s">
        <v>39</v>
      </c>
      <c r="G10" s="623">
        <v>105.94285714285714</v>
      </c>
      <c r="H10" s="623">
        <v>105.94285714285714</v>
      </c>
      <c r="I10" s="199">
        <v>9</v>
      </c>
      <c r="J10" s="646" t="s">
        <v>33</v>
      </c>
      <c r="K10" s="647" t="s">
        <v>33</v>
      </c>
      <c r="L10" s="647" t="s">
        <v>33</v>
      </c>
      <c r="M10" s="648" t="s">
        <v>33</v>
      </c>
      <c r="N10" s="724">
        <v>120.48387096774194</v>
      </c>
      <c r="O10" s="725">
        <v>120.48387096774194</v>
      </c>
      <c r="P10" s="15"/>
      <c r="Q10" s="15"/>
      <c r="R10" s="15"/>
      <c r="S10" s="15"/>
      <c r="T10" s="15"/>
      <c r="U10" s="15"/>
      <c r="V10" s="15"/>
      <c r="W10" s="15"/>
    </row>
    <row r="11" spans="1:23" ht="18.600000000000001">
      <c r="A11" s="15"/>
      <c r="B11" s="15"/>
      <c r="C11" s="15"/>
      <c r="D11" s="15"/>
      <c r="E11" s="36">
        <v>10</v>
      </c>
      <c r="F11" s="245" t="s">
        <v>37</v>
      </c>
      <c r="G11" s="649">
        <v>103.85757575757576</v>
      </c>
      <c r="H11" s="649">
        <v>103.85757575757576</v>
      </c>
      <c r="I11" s="199">
        <v>10</v>
      </c>
      <c r="J11" s="646" t="s">
        <v>32</v>
      </c>
      <c r="K11" s="647" t="s">
        <v>32</v>
      </c>
      <c r="L11" s="647" t="s">
        <v>32</v>
      </c>
      <c r="M11" s="648" t="s">
        <v>32</v>
      </c>
      <c r="N11" s="724">
        <v>117.65454545454546</v>
      </c>
      <c r="O11" s="725">
        <v>117.65454545454546</v>
      </c>
      <c r="P11" s="15"/>
      <c r="Q11" s="15"/>
      <c r="R11" s="15"/>
      <c r="S11" s="15"/>
      <c r="T11" s="15"/>
      <c r="U11" s="15"/>
      <c r="V11" s="15"/>
      <c r="W11" s="15"/>
    </row>
    <row r="12" spans="1:23" ht="18.600000000000001">
      <c r="A12" s="15"/>
      <c r="B12" s="15"/>
      <c r="C12" s="15"/>
      <c r="D12" s="15"/>
      <c r="E12" s="36">
        <v>11</v>
      </c>
      <c r="F12" s="245" t="s">
        <v>48</v>
      </c>
      <c r="G12" s="642">
        <v>101.88518518518518</v>
      </c>
      <c r="H12" s="642">
        <v>101.88518518518518</v>
      </c>
      <c r="I12" s="199">
        <v>11</v>
      </c>
      <c r="J12" s="643" t="s">
        <v>2</v>
      </c>
      <c r="K12" s="644" t="s">
        <v>2</v>
      </c>
      <c r="L12" s="644" t="s">
        <v>2</v>
      </c>
      <c r="M12" s="645" t="s">
        <v>2</v>
      </c>
      <c r="N12" s="722">
        <v>113.74242424242425</v>
      </c>
      <c r="O12" s="723">
        <v>113.74242424242425</v>
      </c>
      <c r="P12" s="15"/>
      <c r="Q12" s="15"/>
      <c r="R12" s="15"/>
      <c r="S12" s="15"/>
      <c r="T12" s="15"/>
      <c r="U12" s="15"/>
      <c r="V12" s="15"/>
      <c r="W12" s="15"/>
    </row>
    <row r="13" spans="1:23" ht="18.600000000000001">
      <c r="A13" s="15"/>
      <c r="B13" s="15"/>
      <c r="C13" s="15"/>
      <c r="D13" s="15"/>
      <c r="E13" s="36">
        <v>12</v>
      </c>
      <c r="F13" s="247" t="s">
        <v>35</v>
      </c>
      <c r="G13" s="641">
        <v>100.80689655172414</v>
      </c>
      <c r="H13" s="641">
        <v>100.80689655172414</v>
      </c>
      <c r="I13" s="199">
        <v>12</v>
      </c>
      <c r="J13" s="635" t="s">
        <v>61</v>
      </c>
      <c r="K13" s="636" t="s">
        <v>61</v>
      </c>
      <c r="L13" s="636" t="s">
        <v>61</v>
      </c>
      <c r="M13" s="637" t="s">
        <v>61</v>
      </c>
      <c r="N13" s="720">
        <v>107.77222222222223</v>
      </c>
      <c r="O13" s="721">
        <v>107.77222222222223</v>
      </c>
      <c r="P13" s="15"/>
      <c r="Q13" s="15"/>
      <c r="R13" s="15"/>
      <c r="S13" s="15"/>
      <c r="T13" s="15"/>
      <c r="U13" s="15"/>
      <c r="V13" s="15"/>
      <c r="W13" s="15"/>
    </row>
    <row r="14" spans="1:23" ht="18.600000000000001">
      <c r="A14" s="15"/>
      <c r="B14" s="15"/>
      <c r="C14" s="15"/>
      <c r="D14" s="15"/>
      <c r="E14" s="36">
        <v>13</v>
      </c>
      <c r="F14" s="319" t="s">
        <v>71</v>
      </c>
      <c r="G14" s="623">
        <v>100.19166666666666</v>
      </c>
      <c r="H14" s="623">
        <v>100.19166666666666</v>
      </c>
      <c r="I14" s="199">
        <v>13</v>
      </c>
      <c r="J14" s="638" t="s">
        <v>3</v>
      </c>
      <c r="K14" s="639" t="s">
        <v>3</v>
      </c>
      <c r="L14" s="639" t="s">
        <v>3</v>
      </c>
      <c r="M14" s="640" t="s">
        <v>3</v>
      </c>
      <c r="N14" s="727">
        <v>105.02857142857142</v>
      </c>
      <c r="O14" s="650">
        <v>105.02857142857142</v>
      </c>
      <c r="P14" s="15"/>
      <c r="Q14" s="15"/>
      <c r="R14" s="15"/>
      <c r="S14" s="15"/>
      <c r="T14" s="15"/>
      <c r="U14" s="15"/>
      <c r="V14" s="15"/>
      <c r="W14" s="15"/>
    </row>
    <row r="15" spans="1:23" ht="18.600000000000001">
      <c r="A15" s="15"/>
      <c r="B15" s="15"/>
      <c r="C15" s="15"/>
      <c r="D15" s="15"/>
      <c r="E15" s="36">
        <v>14</v>
      </c>
      <c r="F15" s="320" t="s">
        <v>74</v>
      </c>
      <c r="G15" s="623">
        <v>85.528571428571425</v>
      </c>
      <c r="H15" s="623">
        <v>85.528571428571425</v>
      </c>
      <c r="I15" s="200">
        <v>14</v>
      </c>
      <c r="J15" s="627" t="s">
        <v>40</v>
      </c>
      <c r="K15" s="627" t="s">
        <v>40</v>
      </c>
      <c r="L15" s="627" t="s">
        <v>40</v>
      </c>
      <c r="M15" s="627" t="s">
        <v>40</v>
      </c>
      <c r="N15" s="728">
        <v>97.219047619047615</v>
      </c>
      <c r="O15" s="725">
        <v>97.219047619047615</v>
      </c>
      <c r="P15" s="15"/>
      <c r="Q15" s="15"/>
      <c r="R15" s="15"/>
      <c r="S15" s="15"/>
      <c r="T15" s="15"/>
      <c r="U15" s="15"/>
      <c r="V15" s="15"/>
      <c r="W15" s="15"/>
    </row>
    <row r="16" spans="1:23" ht="18.600000000000001">
      <c r="A16" s="15"/>
      <c r="B16" s="15"/>
      <c r="C16" s="15"/>
      <c r="D16" s="15"/>
      <c r="E16" s="36"/>
      <c r="F16" s="629"/>
      <c r="G16" s="630"/>
      <c r="H16" s="630"/>
      <c r="I16" s="200">
        <v>15</v>
      </c>
      <c r="J16" s="628" t="s">
        <v>47</v>
      </c>
      <c r="K16" s="628" t="s">
        <v>47</v>
      </c>
      <c r="L16" s="628" t="s">
        <v>47</v>
      </c>
      <c r="M16" s="628" t="s">
        <v>47</v>
      </c>
      <c r="N16" s="728">
        <v>94.91724137931034</v>
      </c>
      <c r="O16" s="725">
        <v>94.91724137931034</v>
      </c>
      <c r="P16" s="15"/>
      <c r="Q16" s="15"/>
      <c r="R16" s="15"/>
      <c r="S16" s="15"/>
      <c r="T16" s="15"/>
      <c r="U16" s="15"/>
      <c r="V16" s="15"/>
      <c r="W16" s="15"/>
    </row>
    <row r="17" spans="1:23" ht="18.600000000000001">
      <c r="A17" s="15"/>
      <c r="B17" s="15"/>
      <c r="C17" s="15"/>
      <c r="D17" s="15"/>
      <c r="E17" s="36"/>
      <c r="F17" s="631" t="s">
        <v>76</v>
      </c>
      <c r="G17" s="632"/>
      <c r="H17" s="632"/>
      <c r="I17" s="200">
        <v>16</v>
      </c>
      <c r="J17" s="321" t="s">
        <v>59</v>
      </c>
      <c r="K17" s="322"/>
      <c r="L17" s="322"/>
      <c r="M17" s="385"/>
      <c r="N17" s="623">
        <v>0</v>
      </c>
      <c r="O17" s="624" t="e">
        <v>#DIV/0!</v>
      </c>
      <c r="P17" s="15"/>
      <c r="Q17" s="15"/>
      <c r="R17" s="15"/>
      <c r="S17" s="15"/>
      <c r="T17" s="15"/>
      <c r="U17" s="15"/>
      <c r="V17" s="15"/>
      <c r="W17" s="15"/>
    </row>
    <row r="18" spans="1:23" ht="19.2" thickBot="1">
      <c r="A18" s="15"/>
      <c r="B18" s="15"/>
      <c r="C18" s="15"/>
      <c r="D18" s="15"/>
      <c r="E18" s="36"/>
      <c r="F18" s="633" t="s">
        <v>77</v>
      </c>
      <c r="G18" s="634"/>
      <c r="H18" s="634"/>
      <c r="I18" s="201">
        <v>17</v>
      </c>
      <c r="J18" s="323" t="s">
        <v>41</v>
      </c>
      <c r="K18" s="324"/>
      <c r="L18" s="324"/>
      <c r="M18" s="386"/>
      <c r="N18" s="625">
        <v>0</v>
      </c>
      <c r="O18" s="626" t="e">
        <v>#DIV/0!</v>
      </c>
      <c r="P18" s="15"/>
      <c r="Q18" s="15"/>
      <c r="R18" s="15"/>
      <c r="S18" s="15"/>
      <c r="T18" s="15"/>
      <c r="U18" s="15"/>
      <c r="V18" s="15"/>
      <c r="W18" s="15"/>
    </row>
    <row r="19" spans="1:23" ht="18.600000000000001">
      <c r="A19" s="15"/>
      <c r="B19" s="15"/>
      <c r="C19" s="15"/>
      <c r="D19" s="15"/>
      <c r="E19" s="36"/>
      <c r="F19" s="59"/>
      <c r="G19" s="405"/>
      <c r="H19" s="405"/>
      <c r="I19" s="23"/>
      <c r="J19" s="23"/>
      <c r="K19" s="618"/>
      <c r="L19" s="618"/>
      <c r="M19" s="23"/>
      <c r="N19" s="407"/>
      <c r="O19" s="407"/>
      <c r="P19" s="15"/>
      <c r="Q19" s="15"/>
      <c r="R19" s="15"/>
      <c r="S19" s="15"/>
      <c r="T19" s="15"/>
      <c r="U19" s="15"/>
      <c r="V19" s="15"/>
      <c r="W19" s="15"/>
    </row>
    <row r="20" spans="1:23" ht="18.600000000000001">
      <c r="A20" s="15"/>
      <c r="B20" s="15"/>
      <c r="C20" s="15"/>
      <c r="D20" s="15"/>
      <c r="E20" s="36"/>
      <c r="F20" s="59"/>
      <c r="G20" s="405"/>
      <c r="H20" s="405"/>
      <c r="I20" s="23"/>
      <c r="J20" s="23"/>
      <c r="K20" s="618"/>
      <c r="L20" s="618"/>
      <c r="M20" s="23"/>
      <c r="N20" s="407"/>
      <c r="O20" s="407"/>
      <c r="P20" s="15"/>
      <c r="Q20" s="15"/>
      <c r="R20" s="15"/>
      <c r="S20" s="15"/>
      <c r="T20" s="15"/>
      <c r="U20" s="15"/>
      <c r="V20" s="15"/>
      <c r="W20" s="15"/>
    </row>
    <row r="21" spans="1:23" ht="18.600000000000001">
      <c r="A21" s="15"/>
      <c r="B21" s="15"/>
      <c r="C21" s="15"/>
      <c r="D21" s="15"/>
      <c r="E21" s="36"/>
      <c r="F21" s="59"/>
      <c r="G21" s="622"/>
      <c r="H21" s="622"/>
      <c r="I21" s="23"/>
      <c r="J21" s="23"/>
      <c r="K21" s="618"/>
      <c r="L21" s="618"/>
      <c r="M21" s="23"/>
      <c r="N21" s="407"/>
      <c r="O21" s="407"/>
      <c r="P21" s="15"/>
      <c r="Q21" s="15"/>
      <c r="R21" s="15"/>
      <c r="S21" s="15"/>
      <c r="T21" s="15"/>
      <c r="U21" s="15"/>
      <c r="V21" s="15"/>
      <c r="W21" s="15"/>
    </row>
    <row r="22" spans="1:23" ht="18.600000000000001">
      <c r="A22" s="15"/>
      <c r="B22" s="15"/>
      <c r="C22" s="15"/>
      <c r="D22" s="15"/>
      <c r="E22" s="36"/>
      <c r="F22" s="21"/>
      <c r="G22" s="19"/>
      <c r="H22" s="23"/>
      <c r="I22" s="23"/>
      <c r="J22" s="23"/>
      <c r="K22" s="36"/>
      <c r="L22" s="23"/>
      <c r="M22" s="23"/>
      <c r="N22" s="87"/>
      <c r="O22" s="19"/>
      <c r="P22" s="15"/>
      <c r="Q22" s="15"/>
      <c r="R22" s="15"/>
      <c r="S22" s="15"/>
      <c r="T22" s="15"/>
      <c r="U22" s="15"/>
      <c r="V22" s="15"/>
      <c r="W22" s="15"/>
    </row>
    <row r="23" spans="1:23" ht="18.600000000000001">
      <c r="A23" s="15"/>
      <c r="B23" s="15"/>
      <c r="C23" s="15"/>
      <c r="D23" s="15"/>
      <c r="E23" s="24"/>
      <c r="F23" s="61"/>
      <c r="G23" s="619"/>
      <c r="H23" s="619"/>
      <c r="I23" s="23"/>
      <c r="J23" s="620"/>
      <c r="K23" s="620"/>
      <c r="L23" s="620"/>
      <c r="M23" s="620"/>
      <c r="N23" s="621"/>
      <c r="O23" s="621"/>
      <c r="P23" s="15"/>
      <c r="Q23" s="15"/>
      <c r="R23" s="15"/>
      <c r="S23" s="15"/>
      <c r="T23" s="15"/>
      <c r="U23" s="15"/>
      <c r="V23" s="15"/>
      <c r="W23" s="15"/>
    </row>
    <row r="24" spans="1:23" ht="18.600000000000001">
      <c r="A24" s="15"/>
      <c r="B24" s="15"/>
      <c r="C24" s="15"/>
      <c r="D24" s="15"/>
      <c r="E24" s="36"/>
      <c r="F24" s="59"/>
      <c r="G24" s="405"/>
      <c r="H24" s="405"/>
      <c r="I24" s="23"/>
      <c r="J24" s="23"/>
      <c r="K24" s="618"/>
      <c r="L24" s="618"/>
      <c r="M24" s="23"/>
      <c r="N24" s="407"/>
      <c r="O24" s="407"/>
      <c r="P24" s="15"/>
      <c r="Q24" s="15"/>
      <c r="R24" s="15"/>
      <c r="S24" s="15"/>
      <c r="T24" s="15"/>
      <c r="U24" s="15"/>
      <c r="V24" s="15"/>
      <c r="W24" s="15"/>
    </row>
    <row r="25" spans="1:23" ht="18.600000000000001">
      <c r="A25" s="15"/>
      <c r="B25" s="15"/>
      <c r="C25" s="15"/>
      <c r="D25" s="15"/>
      <c r="E25" s="36"/>
      <c r="F25" s="59"/>
      <c r="G25" s="405"/>
      <c r="H25" s="405"/>
      <c r="I25" s="23"/>
      <c r="J25" s="23"/>
      <c r="K25" s="618"/>
      <c r="L25" s="618"/>
      <c r="M25" s="23"/>
      <c r="N25" s="407"/>
      <c r="O25" s="407"/>
      <c r="P25" s="15"/>
      <c r="Q25" s="15"/>
      <c r="R25" s="15"/>
      <c r="S25" s="15"/>
      <c r="T25" s="15"/>
      <c r="U25" s="15"/>
      <c r="V25" s="15"/>
      <c r="W25" s="15"/>
    </row>
    <row r="26" spans="1:23" ht="18.600000000000001">
      <c r="A26" s="15"/>
      <c r="B26" s="15"/>
      <c r="C26" s="15"/>
      <c r="D26" s="15"/>
      <c r="E26" s="36"/>
      <c r="F26" s="59"/>
      <c r="G26" s="405"/>
      <c r="H26" s="405"/>
      <c r="I26" s="23"/>
      <c r="J26" s="23"/>
      <c r="K26" s="618"/>
      <c r="L26" s="618"/>
      <c r="M26" s="23"/>
      <c r="N26" s="407"/>
      <c r="O26" s="407"/>
      <c r="P26" s="15"/>
      <c r="Q26" s="15"/>
      <c r="R26" s="15"/>
      <c r="S26" s="15"/>
      <c r="T26" s="15"/>
      <c r="U26" s="15"/>
      <c r="V26" s="15"/>
      <c r="W26" s="15"/>
    </row>
    <row r="27" spans="1:23" ht="18.600000000000001">
      <c r="A27" s="15"/>
      <c r="B27" s="15"/>
      <c r="C27" s="15"/>
      <c r="D27" s="15"/>
      <c r="E27" s="36"/>
      <c r="F27" s="59"/>
      <c r="G27" s="405"/>
      <c r="H27" s="405"/>
      <c r="I27" s="23"/>
      <c r="J27" s="23"/>
      <c r="K27" s="618"/>
      <c r="L27" s="618"/>
      <c r="M27" s="23"/>
      <c r="N27" s="407"/>
      <c r="O27" s="407"/>
      <c r="P27" s="15"/>
      <c r="Q27" s="15"/>
      <c r="R27" s="15"/>
      <c r="S27" s="15"/>
      <c r="T27" s="15"/>
      <c r="U27" s="15"/>
      <c r="V27" s="15"/>
      <c r="W27" s="15"/>
    </row>
    <row r="28" spans="1:23" ht="18.600000000000001">
      <c r="A28" s="15"/>
      <c r="B28" s="15"/>
      <c r="C28" s="15"/>
      <c r="D28" s="15"/>
      <c r="E28" s="36"/>
      <c r="F28" s="59"/>
      <c r="G28" s="405"/>
      <c r="H28" s="405"/>
      <c r="I28" s="23"/>
      <c r="J28" s="23"/>
      <c r="K28" s="617"/>
      <c r="L28" s="617"/>
      <c r="M28" s="23"/>
      <c r="N28" s="407"/>
      <c r="O28" s="407"/>
      <c r="P28" s="15"/>
      <c r="Q28" s="15"/>
      <c r="R28" s="15"/>
      <c r="S28" s="15"/>
      <c r="T28" s="15"/>
      <c r="U28" s="15"/>
      <c r="V28" s="15"/>
      <c r="W28" s="15"/>
    </row>
    <row r="29" spans="1:23" ht="18.600000000000001">
      <c r="A29" s="15"/>
      <c r="B29" s="15"/>
      <c r="C29" s="15"/>
      <c r="D29" s="15"/>
      <c r="E29" s="36"/>
      <c r="F29" s="59"/>
      <c r="G29" s="405"/>
      <c r="H29" s="405"/>
      <c r="I29" s="23"/>
      <c r="J29" s="23"/>
      <c r="K29" s="617"/>
      <c r="L29" s="617"/>
      <c r="M29" s="23"/>
      <c r="N29" s="407"/>
      <c r="O29" s="407"/>
      <c r="P29" s="15"/>
      <c r="Q29" s="15"/>
      <c r="R29" s="15"/>
      <c r="S29" s="15"/>
      <c r="T29" s="15"/>
      <c r="U29" s="15"/>
      <c r="V29" s="15"/>
      <c r="W29" s="15"/>
    </row>
    <row r="30" spans="1:23" ht="18.600000000000001">
      <c r="A30" s="15"/>
      <c r="B30" s="15"/>
      <c r="C30" s="15"/>
      <c r="D30" s="15"/>
      <c r="E30" s="36"/>
      <c r="F30" s="59"/>
      <c r="G30" s="405"/>
      <c r="H30" s="405"/>
      <c r="I30" s="23"/>
      <c r="J30" s="23"/>
      <c r="K30" s="617"/>
      <c r="L30" s="617"/>
      <c r="M30" s="23"/>
      <c r="N30" s="407"/>
      <c r="O30" s="407"/>
      <c r="P30" s="15"/>
      <c r="Q30" s="15"/>
      <c r="R30" s="15"/>
      <c r="S30" s="15"/>
      <c r="T30" s="15"/>
      <c r="U30" s="15"/>
      <c r="V30" s="15"/>
      <c r="W30" s="15"/>
    </row>
    <row r="31" spans="1:23" ht="18.600000000000001">
      <c r="A31" s="15"/>
      <c r="B31" s="15"/>
      <c r="C31" s="15"/>
      <c r="D31" s="15"/>
      <c r="E31" s="36"/>
      <c r="F31" s="59"/>
      <c r="G31" s="406"/>
      <c r="H31" s="406"/>
      <c r="I31" s="24"/>
      <c r="J31" s="24"/>
      <c r="K31" s="617"/>
      <c r="L31" s="617"/>
      <c r="M31" s="24"/>
      <c r="N31" s="407"/>
      <c r="O31" s="407"/>
      <c r="P31" s="15"/>
      <c r="Q31" s="15"/>
      <c r="R31" s="15"/>
      <c r="S31" s="15"/>
      <c r="T31" s="15"/>
      <c r="U31" s="15"/>
      <c r="V31" s="15"/>
      <c r="W31" s="15"/>
    </row>
    <row r="32" spans="1:23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spans="1:2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spans="1:2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1:2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spans="1:23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spans="1:2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spans="1:23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</sheetData>
  <mergeCells count="88">
    <mergeCell ref="G3:H3"/>
    <mergeCell ref="N3:O3"/>
    <mergeCell ref="G4:H4"/>
    <mergeCell ref="N4:O4"/>
    <mergeCell ref="J3:M3"/>
    <mergeCell ref="J4:M4"/>
    <mergeCell ref="N5:O5"/>
    <mergeCell ref="G6:H6"/>
    <mergeCell ref="N6:O6"/>
    <mergeCell ref="J5:M5"/>
    <mergeCell ref="J6:M6"/>
    <mergeCell ref="G5:H5"/>
    <mergeCell ref="G1:H1"/>
    <mergeCell ref="J1:M1"/>
    <mergeCell ref="N1:O1"/>
    <mergeCell ref="G2:H2"/>
    <mergeCell ref="N2:O2"/>
    <mergeCell ref="J2:M2"/>
    <mergeCell ref="N7:O7"/>
    <mergeCell ref="G8:H8"/>
    <mergeCell ref="N8:O8"/>
    <mergeCell ref="J7:M7"/>
    <mergeCell ref="J8:M8"/>
    <mergeCell ref="G7:H7"/>
    <mergeCell ref="N9:O9"/>
    <mergeCell ref="G10:H10"/>
    <mergeCell ref="N10:O10"/>
    <mergeCell ref="J9:M9"/>
    <mergeCell ref="J10:M10"/>
    <mergeCell ref="G9:H9"/>
    <mergeCell ref="N11:O11"/>
    <mergeCell ref="G12:H12"/>
    <mergeCell ref="J12:M12"/>
    <mergeCell ref="N12:O12"/>
    <mergeCell ref="J11:M11"/>
    <mergeCell ref="G11:H11"/>
    <mergeCell ref="N13:O13"/>
    <mergeCell ref="G14:H14"/>
    <mergeCell ref="N14:O14"/>
    <mergeCell ref="J13:M13"/>
    <mergeCell ref="J14:M14"/>
    <mergeCell ref="G13:H13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K19:L19"/>
    <mergeCell ref="N19:O19"/>
    <mergeCell ref="G20:H20"/>
    <mergeCell ref="K20:L20"/>
    <mergeCell ref="N20:O20"/>
    <mergeCell ref="G19:H19"/>
    <mergeCell ref="K21:L21"/>
    <mergeCell ref="N21:O21"/>
    <mergeCell ref="G23:H23"/>
    <mergeCell ref="J23:M23"/>
    <mergeCell ref="N23:O23"/>
    <mergeCell ref="G21:H21"/>
    <mergeCell ref="K24:L24"/>
    <mergeCell ref="N24:O24"/>
    <mergeCell ref="G25:H25"/>
    <mergeCell ref="K25:L25"/>
    <mergeCell ref="N25:O25"/>
    <mergeCell ref="G24:H24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0"/>
  <sheetViews>
    <sheetView workbookViewId="0">
      <selection activeCell="U44" sqref="U44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5"/>
      <c r="B1" s="35"/>
      <c r="C1" s="35"/>
      <c r="D1" s="35"/>
      <c r="E1" s="35"/>
      <c r="F1" s="665" t="s">
        <v>1</v>
      </c>
      <c r="G1" s="665"/>
      <c r="H1" s="35"/>
      <c r="I1" s="35"/>
      <c r="J1" s="35"/>
      <c r="K1" s="35"/>
      <c r="L1" s="37"/>
      <c r="M1" s="38"/>
      <c r="N1" s="39"/>
      <c r="O1" s="38"/>
      <c r="P1" s="38"/>
      <c r="Q1" s="35"/>
      <c r="R1" s="35"/>
      <c r="S1" s="35"/>
      <c r="T1" s="668" t="s">
        <v>14</v>
      </c>
      <c r="U1" s="669"/>
      <c r="V1" s="670"/>
      <c r="W1" s="362" t="s">
        <v>15</v>
      </c>
      <c r="X1" s="40"/>
      <c r="Y1" s="40"/>
      <c r="Z1" s="41"/>
      <c r="AA1" s="15"/>
      <c r="AB1" s="15"/>
      <c r="AC1" s="15"/>
      <c r="AD1" s="15"/>
      <c r="AE1" s="15"/>
    </row>
    <row r="2" spans="1:31" ht="19.2" thickBot="1">
      <c r="A2" s="361"/>
      <c r="B2" s="360" t="s">
        <v>60</v>
      </c>
      <c r="C2" s="363"/>
      <c r="D2" s="366">
        <v>44441</v>
      </c>
      <c r="E2" s="366">
        <v>44455</v>
      </c>
      <c r="F2" s="366">
        <v>44469</v>
      </c>
      <c r="G2" s="366">
        <v>44483</v>
      </c>
      <c r="H2" s="366">
        <v>44497</v>
      </c>
      <c r="I2" s="366">
        <v>44511</v>
      </c>
      <c r="J2" s="367">
        <v>44525</v>
      </c>
      <c r="K2" s="368">
        <v>44548</v>
      </c>
      <c r="L2" s="368">
        <v>44597</v>
      </c>
      <c r="M2" s="368">
        <v>44611</v>
      </c>
      <c r="N2" s="368">
        <v>44623</v>
      </c>
      <c r="O2" s="368">
        <v>44630</v>
      </c>
      <c r="P2" s="368">
        <v>44637</v>
      </c>
      <c r="Q2" s="366">
        <v>44651</v>
      </c>
      <c r="R2" s="366">
        <v>44658</v>
      </c>
      <c r="S2" s="369">
        <v>44665</v>
      </c>
      <c r="T2" s="369">
        <v>44679</v>
      </c>
      <c r="U2" s="364"/>
      <c r="V2" s="364"/>
      <c r="W2" s="365"/>
      <c r="X2" s="42"/>
      <c r="Y2" s="43"/>
      <c r="Z2" s="44"/>
      <c r="AA2" s="45"/>
      <c r="AB2" s="15"/>
      <c r="AC2" s="15"/>
      <c r="AD2" s="15"/>
      <c r="AE2" s="15"/>
    </row>
    <row r="3" spans="1:31" ht="18.600000000000001">
      <c r="A3" s="36">
        <v>1</v>
      </c>
      <c r="B3" s="135" t="s">
        <v>58</v>
      </c>
      <c r="C3" s="345"/>
      <c r="D3" s="226">
        <v>0</v>
      </c>
      <c r="E3" s="227">
        <v>0</v>
      </c>
      <c r="F3" s="227">
        <v>0</v>
      </c>
      <c r="G3" s="227">
        <v>0</v>
      </c>
      <c r="H3" s="227">
        <v>0</v>
      </c>
      <c r="I3" s="227">
        <v>0</v>
      </c>
      <c r="J3" s="228">
        <v>0</v>
      </c>
      <c r="K3" s="228">
        <v>0</v>
      </c>
      <c r="L3" s="228">
        <v>0</v>
      </c>
      <c r="M3" s="228">
        <v>0</v>
      </c>
      <c r="N3" s="229">
        <v>0</v>
      </c>
      <c r="O3" s="230">
        <v>0</v>
      </c>
      <c r="P3" s="230">
        <v>0</v>
      </c>
      <c r="Q3" s="230">
        <v>0</v>
      </c>
      <c r="R3" s="264">
        <v>0</v>
      </c>
      <c r="S3" s="264">
        <v>0</v>
      </c>
      <c r="T3" s="230">
        <v>2759</v>
      </c>
      <c r="U3" s="387">
        <f t="shared" ref="U3:U10" si="0">SUM(D3:T3)</f>
        <v>2759</v>
      </c>
      <c r="V3" s="153"/>
      <c r="W3" s="261">
        <f>SUM(D3:T3)/20</f>
        <v>137.94999999999999</v>
      </c>
      <c r="X3" s="46"/>
      <c r="Y3" s="47"/>
      <c r="Z3" s="46"/>
      <c r="AA3" s="47"/>
      <c r="AB3" s="15"/>
      <c r="AC3" s="15"/>
      <c r="AD3" s="15"/>
      <c r="AE3" s="15"/>
    </row>
    <row r="4" spans="1:31" ht="18.600000000000001">
      <c r="A4" s="36">
        <v>2</v>
      </c>
      <c r="B4" s="136" t="s">
        <v>26</v>
      </c>
      <c r="C4" s="346"/>
      <c r="D4" s="161">
        <v>2736</v>
      </c>
      <c r="E4" s="157">
        <v>2561</v>
      </c>
      <c r="F4" s="157">
        <v>2745</v>
      </c>
      <c r="G4" s="157">
        <v>0</v>
      </c>
      <c r="H4" s="157">
        <v>2721</v>
      </c>
      <c r="I4" s="157">
        <v>2639</v>
      </c>
      <c r="J4" s="156">
        <v>2694</v>
      </c>
      <c r="K4" s="156">
        <v>2781</v>
      </c>
      <c r="L4" s="156">
        <v>2754</v>
      </c>
      <c r="M4" s="156">
        <v>2697</v>
      </c>
      <c r="N4" s="159">
        <v>2805</v>
      </c>
      <c r="O4" s="160">
        <v>2693</v>
      </c>
      <c r="P4" s="160">
        <v>2763</v>
      </c>
      <c r="Q4" s="160">
        <v>2789</v>
      </c>
      <c r="R4" s="265">
        <v>2769</v>
      </c>
      <c r="S4" s="265">
        <v>2808</v>
      </c>
      <c r="T4" s="160">
        <v>0</v>
      </c>
      <c r="U4" s="359">
        <f t="shared" si="0"/>
        <v>40955</v>
      </c>
      <c r="V4" s="93"/>
      <c r="W4" s="262">
        <f>SUM(D4:T4)/300</f>
        <v>136.51666666666668</v>
      </c>
      <c r="X4" s="46"/>
      <c r="Y4" s="47"/>
      <c r="Z4" s="46"/>
      <c r="AA4" s="47"/>
      <c r="AB4" s="15"/>
      <c r="AC4" s="15"/>
      <c r="AD4" s="15"/>
      <c r="AE4" s="15"/>
    </row>
    <row r="5" spans="1:31" ht="18.600000000000001">
      <c r="A5" s="36">
        <v>3</v>
      </c>
      <c r="B5" s="136" t="s">
        <v>31</v>
      </c>
      <c r="C5" s="346"/>
      <c r="D5" s="161">
        <v>2661</v>
      </c>
      <c r="E5" s="157">
        <v>2587</v>
      </c>
      <c r="F5" s="157">
        <v>0</v>
      </c>
      <c r="G5" s="157">
        <v>0</v>
      </c>
      <c r="H5" s="157">
        <v>0</v>
      </c>
      <c r="I5" s="157">
        <v>0</v>
      </c>
      <c r="J5" s="156">
        <v>2836</v>
      </c>
      <c r="K5" s="156">
        <v>0</v>
      </c>
      <c r="L5" s="156">
        <v>0</v>
      </c>
      <c r="M5" s="156">
        <v>0</v>
      </c>
      <c r="N5" s="159">
        <v>2741</v>
      </c>
      <c r="O5" s="160">
        <v>0</v>
      </c>
      <c r="P5" s="160">
        <v>2783</v>
      </c>
      <c r="Q5" s="160">
        <v>2780</v>
      </c>
      <c r="R5" s="265">
        <v>2747</v>
      </c>
      <c r="S5" s="265">
        <v>2706</v>
      </c>
      <c r="T5" s="160">
        <v>0</v>
      </c>
      <c r="U5" s="359">
        <f t="shared" si="0"/>
        <v>21841</v>
      </c>
      <c r="V5" s="93"/>
      <c r="W5" s="262">
        <f>SUM(D5:T5)/160</f>
        <v>136.50624999999999</v>
      </c>
      <c r="X5" s="46"/>
      <c r="Y5" s="47"/>
      <c r="Z5" s="46"/>
      <c r="AA5" s="47"/>
      <c r="AB5" s="15"/>
      <c r="AC5" s="15"/>
      <c r="AD5" s="15"/>
      <c r="AE5" s="15"/>
    </row>
    <row r="6" spans="1:31" ht="18.600000000000001">
      <c r="A6" s="36">
        <v>4</v>
      </c>
      <c r="B6" s="136" t="s">
        <v>30</v>
      </c>
      <c r="C6" s="346"/>
      <c r="D6" s="161">
        <v>2640</v>
      </c>
      <c r="E6" s="157">
        <v>2708</v>
      </c>
      <c r="F6" s="157">
        <v>0</v>
      </c>
      <c r="G6" s="157">
        <v>1346</v>
      </c>
      <c r="H6" s="157">
        <v>2698</v>
      </c>
      <c r="I6" s="157">
        <v>0</v>
      </c>
      <c r="J6" s="156">
        <v>2809</v>
      </c>
      <c r="K6" s="156">
        <v>2707</v>
      </c>
      <c r="L6" s="156">
        <v>2782</v>
      </c>
      <c r="M6" s="156">
        <v>2774</v>
      </c>
      <c r="N6" s="159">
        <v>2687</v>
      </c>
      <c r="O6" s="160">
        <v>2786</v>
      </c>
      <c r="P6" s="160">
        <v>2633</v>
      </c>
      <c r="Q6" s="160">
        <v>2722</v>
      </c>
      <c r="R6" s="265">
        <v>2731</v>
      </c>
      <c r="S6" s="265">
        <v>2690</v>
      </c>
      <c r="T6" s="160">
        <v>2624</v>
      </c>
      <c r="U6" s="359">
        <f t="shared" si="0"/>
        <v>39337</v>
      </c>
      <c r="V6" s="93"/>
      <c r="W6" s="262">
        <f>SUM(D6:T6)/290</f>
        <v>135.6448275862069</v>
      </c>
      <c r="X6" s="46"/>
      <c r="Y6" s="46"/>
      <c r="Z6" s="46"/>
      <c r="AA6" s="47"/>
      <c r="AB6" s="15"/>
      <c r="AC6" s="15"/>
      <c r="AD6" s="15"/>
      <c r="AE6" s="15"/>
    </row>
    <row r="7" spans="1:31" ht="18.600000000000001">
      <c r="A7" s="36">
        <v>5</v>
      </c>
      <c r="B7" s="136" t="s">
        <v>57</v>
      </c>
      <c r="C7" s="346"/>
      <c r="D7" s="161">
        <v>2750</v>
      </c>
      <c r="E7" s="157">
        <v>2666</v>
      </c>
      <c r="F7" s="157">
        <v>2778</v>
      </c>
      <c r="G7" s="157">
        <v>1319</v>
      </c>
      <c r="H7" s="157">
        <v>2642</v>
      </c>
      <c r="I7" s="157">
        <v>0</v>
      </c>
      <c r="J7" s="156">
        <v>0</v>
      </c>
      <c r="K7" s="156">
        <v>2712</v>
      </c>
      <c r="L7" s="156">
        <v>2645</v>
      </c>
      <c r="M7" s="156">
        <v>2676</v>
      </c>
      <c r="N7" s="159">
        <v>2743</v>
      </c>
      <c r="O7" s="160">
        <v>2712</v>
      </c>
      <c r="P7" s="160">
        <v>2779</v>
      </c>
      <c r="Q7" s="160">
        <v>2660</v>
      </c>
      <c r="R7" s="265">
        <v>0</v>
      </c>
      <c r="S7" s="265">
        <v>2742</v>
      </c>
      <c r="T7" s="160">
        <v>2706</v>
      </c>
      <c r="U7" s="359">
        <f t="shared" si="0"/>
        <v>36530</v>
      </c>
      <c r="V7" s="93"/>
      <c r="W7" s="262">
        <f>SUM(D7:T7)/270</f>
        <v>135.2962962962963</v>
      </c>
      <c r="X7" s="46"/>
      <c r="Y7" s="46"/>
      <c r="Z7" s="46"/>
      <c r="AA7" s="47"/>
      <c r="AB7" s="15"/>
      <c r="AC7" s="15"/>
      <c r="AD7" s="15"/>
      <c r="AE7" s="15"/>
    </row>
    <row r="8" spans="1:31" ht="18.600000000000001">
      <c r="A8" s="36">
        <v>6</v>
      </c>
      <c r="B8" s="136" t="s">
        <v>27</v>
      </c>
      <c r="C8" s="346"/>
      <c r="D8" s="161">
        <v>2668</v>
      </c>
      <c r="E8" s="157">
        <v>2697</v>
      </c>
      <c r="F8" s="157">
        <v>2752</v>
      </c>
      <c r="G8" s="157">
        <v>1310</v>
      </c>
      <c r="H8" s="157">
        <v>2707</v>
      </c>
      <c r="I8" s="157">
        <v>2630</v>
      </c>
      <c r="J8" s="156">
        <v>2757</v>
      </c>
      <c r="K8" s="156">
        <v>2779</v>
      </c>
      <c r="L8" s="156">
        <v>2765</v>
      </c>
      <c r="M8" s="156">
        <v>2681</v>
      </c>
      <c r="N8" s="159">
        <v>2707</v>
      </c>
      <c r="O8" s="160">
        <v>2734</v>
      </c>
      <c r="P8" s="160">
        <v>2687</v>
      </c>
      <c r="Q8" s="160">
        <v>2596</v>
      </c>
      <c r="R8" s="265">
        <v>2644</v>
      </c>
      <c r="S8" s="265">
        <v>2607</v>
      </c>
      <c r="T8" s="160">
        <v>2674</v>
      </c>
      <c r="U8" s="359">
        <f t="shared" si="0"/>
        <v>44395</v>
      </c>
      <c r="V8" s="93"/>
      <c r="W8" s="262">
        <f>SUM(D8:T8)/330</f>
        <v>134.53030303030303</v>
      </c>
      <c r="X8" s="46"/>
      <c r="Y8" s="46"/>
      <c r="Z8" s="46"/>
      <c r="AA8" s="47"/>
      <c r="AB8" s="15"/>
      <c r="AC8" s="15"/>
      <c r="AD8" s="15"/>
      <c r="AE8" s="15"/>
    </row>
    <row r="9" spans="1:31" ht="18.600000000000001">
      <c r="A9" s="36">
        <v>7</v>
      </c>
      <c r="B9" s="136" t="s">
        <v>29</v>
      </c>
      <c r="C9" s="346"/>
      <c r="D9" s="161">
        <v>2691</v>
      </c>
      <c r="E9" s="157">
        <v>2628</v>
      </c>
      <c r="F9" s="157">
        <v>2646</v>
      </c>
      <c r="G9" s="157">
        <v>1327</v>
      </c>
      <c r="H9" s="157">
        <v>2613</v>
      </c>
      <c r="I9" s="157">
        <v>2613</v>
      </c>
      <c r="J9" s="156">
        <v>2760</v>
      </c>
      <c r="K9" s="156">
        <v>2553</v>
      </c>
      <c r="L9" s="156">
        <v>2643</v>
      </c>
      <c r="M9" s="156">
        <v>2541</v>
      </c>
      <c r="N9" s="159">
        <v>2716</v>
      </c>
      <c r="O9" s="160">
        <v>2693</v>
      </c>
      <c r="P9" s="160">
        <v>2581</v>
      </c>
      <c r="Q9" s="160">
        <v>2697</v>
      </c>
      <c r="R9" s="265">
        <v>2686</v>
      </c>
      <c r="S9" s="265">
        <v>2593</v>
      </c>
      <c r="T9" s="160">
        <v>2615</v>
      </c>
      <c r="U9" s="359">
        <f t="shared" si="0"/>
        <v>43596</v>
      </c>
      <c r="V9" s="93"/>
      <c r="W9" s="262">
        <f>SUM(D9:T9)/330</f>
        <v>132.1090909090909</v>
      </c>
      <c r="X9" s="46"/>
      <c r="Y9" s="46"/>
      <c r="Z9" s="46"/>
      <c r="AA9" s="47"/>
      <c r="AB9" s="15"/>
      <c r="AC9" s="15"/>
      <c r="AD9" s="15"/>
      <c r="AE9" s="15"/>
    </row>
    <row r="10" spans="1:31" ht="19.2" thickBot="1">
      <c r="A10" s="36">
        <v>8</v>
      </c>
      <c r="B10" s="138" t="s">
        <v>28</v>
      </c>
      <c r="C10" s="347"/>
      <c r="D10" s="163">
        <v>2544</v>
      </c>
      <c r="E10" s="164">
        <v>2635</v>
      </c>
      <c r="F10" s="164">
        <v>2626</v>
      </c>
      <c r="G10" s="164">
        <v>1339</v>
      </c>
      <c r="H10" s="164">
        <v>2665</v>
      </c>
      <c r="I10" s="164">
        <v>2583</v>
      </c>
      <c r="J10" s="165">
        <v>2576</v>
      </c>
      <c r="K10" s="165">
        <v>2669</v>
      </c>
      <c r="L10" s="165">
        <v>2626</v>
      </c>
      <c r="M10" s="165">
        <v>2600</v>
      </c>
      <c r="N10" s="166">
        <v>0</v>
      </c>
      <c r="O10" s="167">
        <v>2715</v>
      </c>
      <c r="P10" s="167">
        <v>2567</v>
      </c>
      <c r="Q10" s="167">
        <v>2645</v>
      </c>
      <c r="R10" s="266">
        <v>2632</v>
      </c>
      <c r="S10" s="266">
        <v>2490</v>
      </c>
      <c r="T10" s="167">
        <v>0</v>
      </c>
      <c r="U10" s="388">
        <f t="shared" si="0"/>
        <v>37912</v>
      </c>
      <c r="V10" s="154"/>
      <c r="W10" s="263">
        <f>SUM(D10:T10)/290</f>
        <v>130.73103448275862</v>
      </c>
      <c r="X10" s="46"/>
      <c r="Y10" s="46"/>
      <c r="Z10" s="46"/>
      <c r="AA10" s="47"/>
      <c r="AB10" s="15"/>
      <c r="AC10" s="15"/>
      <c r="AD10" s="15"/>
      <c r="AE10" s="15"/>
    </row>
    <row r="11" spans="1:31" ht="18.600000000000001">
      <c r="A11" s="36"/>
      <c r="B11" s="59"/>
      <c r="C11" s="59"/>
      <c r="D11" s="59"/>
      <c r="E11" s="21"/>
      <c r="F11" s="66"/>
      <c r="G11" s="54"/>
      <c r="H11" s="54"/>
      <c r="I11" s="54"/>
      <c r="J11" s="54"/>
      <c r="K11" s="54"/>
      <c r="L11" s="55"/>
      <c r="M11" s="55"/>
      <c r="N11" s="55"/>
      <c r="O11" s="55"/>
      <c r="P11" s="56"/>
      <c r="Q11" s="57"/>
      <c r="R11" s="57"/>
      <c r="S11" s="57"/>
      <c r="T11" s="57"/>
      <c r="U11" s="58"/>
      <c r="V11" s="57"/>
      <c r="W11" s="60"/>
      <c r="X11" s="46"/>
      <c r="Y11" s="47"/>
      <c r="Z11" s="46"/>
      <c r="AA11" s="47"/>
      <c r="AB11" s="15"/>
      <c r="AC11" s="15"/>
      <c r="AD11" s="15"/>
      <c r="AE11" s="15"/>
    </row>
    <row r="12" spans="1:31" ht="1.5" customHeight="1">
      <c r="A12" s="36"/>
      <c r="B12" s="21"/>
      <c r="C12" s="21"/>
      <c r="D12" s="21"/>
      <c r="E12" s="21"/>
      <c r="F12" s="62"/>
      <c r="G12" s="62"/>
      <c r="H12" s="62"/>
      <c r="I12" s="62"/>
      <c r="J12" s="62"/>
      <c r="K12" s="62"/>
      <c r="L12" s="63"/>
      <c r="M12" s="63"/>
      <c r="N12" s="63"/>
      <c r="O12" s="63"/>
      <c r="P12" s="64"/>
      <c r="Q12" s="65"/>
      <c r="R12" s="65"/>
      <c r="S12" s="65"/>
      <c r="T12" s="65"/>
      <c r="U12" s="152"/>
      <c r="V12" s="65"/>
      <c r="W12" s="60"/>
      <c r="X12" s="46"/>
      <c r="Y12" s="47"/>
      <c r="Z12" s="46"/>
      <c r="AA12" s="47"/>
      <c r="AB12" s="15"/>
      <c r="AC12" s="15"/>
      <c r="AD12" s="15"/>
      <c r="AE12" s="15"/>
    </row>
    <row r="13" spans="1:31" ht="19.5" customHeight="1" thickBot="1">
      <c r="A13" s="15"/>
      <c r="B13" s="15"/>
      <c r="C13" s="15"/>
      <c r="D13" s="15"/>
      <c r="E13" s="15"/>
      <c r="F13" s="667" t="s">
        <v>1</v>
      </c>
      <c r="G13" s="667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48"/>
      <c r="Y13" s="15"/>
      <c r="Z13" s="15"/>
      <c r="AA13" s="15"/>
      <c r="AB13" s="15"/>
      <c r="AC13" s="15"/>
      <c r="AD13" s="15"/>
      <c r="AE13" s="15"/>
    </row>
    <row r="14" spans="1:31" ht="22.2" thickBot="1">
      <c r="A14" s="36"/>
      <c r="B14" s="389" t="s">
        <v>0</v>
      </c>
      <c r="C14" s="390"/>
      <c r="D14" s="391">
        <v>44441</v>
      </c>
      <c r="E14" s="391">
        <v>44455</v>
      </c>
      <c r="F14" s="391">
        <v>44469</v>
      </c>
      <c r="G14" s="391">
        <v>44483</v>
      </c>
      <c r="H14" s="391">
        <v>44497</v>
      </c>
      <c r="I14" s="391">
        <v>44511</v>
      </c>
      <c r="J14" s="392">
        <v>44525</v>
      </c>
      <c r="K14" s="393">
        <v>44548</v>
      </c>
      <c r="L14" s="393">
        <v>44597</v>
      </c>
      <c r="M14" s="393">
        <v>44611</v>
      </c>
      <c r="N14" s="393">
        <v>44623</v>
      </c>
      <c r="O14" s="393">
        <v>44630</v>
      </c>
      <c r="P14" s="393">
        <v>44637</v>
      </c>
      <c r="Q14" s="391">
        <v>44651</v>
      </c>
      <c r="R14" s="391">
        <v>44658</v>
      </c>
      <c r="S14" s="370">
        <v>44665</v>
      </c>
      <c r="T14" s="370">
        <v>44679</v>
      </c>
      <c r="U14" s="371" t="s">
        <v>14</v>
      </c>
      <c r="V14" s="394"/>
      <c r="W14" s="395" t="s">
        <v>15</v>
      </c>
      <c r="X14" s="46"/>
      <c r="Y14" s="15"/>
      <c r="Z14" s="15"/>
      <c r="AA14" s="15"/>
      <c r="AB14" s="15"/>
      <c r="AC14" s="15"/>
      <c r="AD14" s="15"/>
      <c r="AE14" s="15"/>
    </row>
    <row r="15" spans="1:31" ht="18.600000000000001">
      <c r="A15" s="36">
        <v>1</v>
      </c>
      <c r="B15" s="135" t="s">
        <v>62</v>
      </c>
      <c r="C15" s="345"/>
      <c r="D15" s="339">
        <v>2484</v>
      </c>
      <c r="E15" s="340">
        <v>2614</v>
      </c>
      <c r="F15" s="340">
        <v>2509</v>
      </c>
      <c r="G15" s="340">
        <v>1247</v>
      </c>
      <c r="H15" s="340">
        <v>1240</v>
      </c>
      <c r="I15" s="340">
        <v>2588</v>
      </c>
      <c r="J15" s="339">
        <v>2628</v>
      </c>
      <c r="K15" s="339">
        <v>2652</v>
      </c>
      <c r="L15" s="339">
        <v>2524</v>
      </c>
      <c r="M15" s="339">
        <v>2543</v>
      </c>
      <c r="N15" s="341">
        <v>2628</v>
      </c>
      <c r="O15" s="342">
        <v>2569</v>
      </c>
      <c r="P15" s="342">
        <v>2588</v>
      </c>
      <c r="Q15" s="342">
        <v>2622</v>
      </c>
      <c r="R15" s="343">
        <v>2655</v>
      </c>
      <c r="S15" s="342">
        <v>2513</v>
      </c>
      <c r="T15" s="342">
        <v>2724</v>
      </c>
      <c r="U15" s="387">
        <f>SUM(D15:T15)</f>
        <v>41328</v>
      </c>
      <c r="V15" s="396"/>
      <c r="W15" s="261">
        <f>SUM(D15:T15)/320</f>
        <v>129.15</v>
      </c>
      <c r="X15" s="49"/>
      <c r="Y15" s="50"/>
      <c r="Z15" s="50"/>
      <c r="AA15" s="50"/>
      <c r="AB15" s="15"/>
      <c r="AC15" s="15"/>
      <c r="AD15" s="15"/>
      <c r="AE15" s="15"/>
    </row>
    <row r="16" spans="1:31" ht="18.600000000000001">
      <c r="A16" s="36">
        <v>2</v>
      </c>
      <c r="B16" s="136" t="s">
        <v>25</v>
      </c>
      <c r="C16" s="346"/>
      <c r="D16" s="161">
        <v>2541</v>
      </c>
      <c r="E16" s="157">
        <v>2520</v>
      </c>
      <c r="F16" s="157">
        <v>2646</v>
      </c>
      <c r="G16" s="157">
        <v>1267</v>
      </c>
      <c r="H16" s="157">
        <v>2580</v>
      </c>
      <c r="I16" s="157">
        <v>2578</v>
      </c>
      <c r="J16" s="156">
        <v>2641</v>
      </c>
      <c r="K16" s="156">
        <v>2585</v>
      </c>
      <c r="L16" s="156">
        <v>0</v>
      </c>
      <c r="M16" s="156">
        <v>0</v>
      </c>
      <c r="N16" s="159">
        <v>2554</v>
      </c>
      <c r="O16" s="160">
        <v>2551</v>
      </c>
      <c r="P16" s="160">
        <v>0</v>
      </c>
      <c r="Q16" s="160">
        <v>2548</v>
      </c>
      <c r="R16" s="265">
        <v>2528</v>
      </c>
      <c r="S16" s="209">
        <v>2609</v>
      </c>
      <c r="T16" s="209">
        <v>2451</v>
      </c>
      <c r="U16" s="359">
        <f t="shared" ref="U16:U23" si="1">SUM(D16:T16)</f>
        <v>34599</v>
      </c>
      <c r="V16" s="93"/>
      <c r="W16" s="262">
        <f>SUM(D16:T16)/270</f>
        <v>128.14444444444445</v>
      </c>
      <c r="X16" s="49"/>
      <c r="Y16" s="15"/>
      <c r="Z16" s="15"/>
      <c r="AA16" s="15"/>
      <c r="AB16" s="15"/>
      <c r="AC16" s="15"/>
      <c r="AD16" s="15"/>
      <c r="AE16" s="15"/>
    </row>
    <row r="17" spans="1:31" ht="18.600000000000001">
      <c r="A17" s="36">
        <v>3</v>
      </c>
      <c r="B17" s="136" t="s">
        <v>34</v>
      </c>
      <c r="C17" s="346"/>
      <c r="D17" s="161">
        <v>2514</v>
      </c>
      <c r="E17" s="157">
        <v>2393</v>
      </c>
      <c r="F17" s="157">
        <v>2564</v>
      </c>
      <c r="G17" s="157">
        <v>1320</v>
      </c>
      <c r="H17" s="157">
        <v>2565</v>
      </c>
      <c r="I17" s="157">
        <v>2589</v>
      </c>
      <c r="J17" s="156">
        <v>2660</v>
      </c>
      <c r="K17" s="156">
        <v>2614</v>
      </c>
      <c r="L17" s="156">
        <v>0</v>
      </c>
      <c r="M17" s="156">
        <v>2577</v>
      </c>
      <c r="N17" s="159">
        <v>2471</v>
      </c>
      <c r="O17" s="160">
        <v>2517</v>
      </c>
      <c r="P17" s="160">
        <v>2570</v>
      </c>
      <c r="Q17" s="160">
        <v>2546</v>
      </c>
      <c r="R17" s="265">
        <v>2496</v>
      </c>
      <c r="S17" s="209">
        <v>2605</v>
      </c>
      <c r="T17" s="209">
        <v>2594</v>
      </c>
      <c r="U17" s="359">
        <f t="shared" si="1"/>
        <v>39595</v>
      </c>
      <c r="V17" s="93"/>
      <c r="W17" s="262">
        <f>SUM(D17:T17)/310</f>
        <v>127.7258064516129</v>
      </c>
      <c r="X17" s="49"/>
      <c r="Y17" s="15"/>
      <c r="Z17" s="15"/>
      <c r="AA17" s="15"/>
      <c r="AB17" s="15"/>
      <c r="AC17" s="15"/>
      <c r="AD17" s="15"/>
      <c r="AE17" s="15"/>
    </row>
    <row r="18" spans="1:31" ht="18.600000000000001">
      <c r="A18" s="36">
        <v>4</v>
      </c>
      <c r="B18" s="136" t="s">
        <v>43</v>
      </c>
      <c r="C18" s="346"/>
      <c r="D18" s="161">
        <v>2431</v>
      </c>
      <c r="E18" s="157">
        <v>2537</v>
      </c>
      <c r="F18" s="157">
        <v>0</v>
      </c>
      <c r="G18" s="157">
        <v>1264</v>
      </c>
      <c r="H18" s="157">
        <v>2554</v>
      </c>
      <c r="I18" s="157">
        <v>2492</v>
      </c>
      <c r="J18" s="156">
        <v>2520</v>
      </c>
      <c r="K18" s="156">
        <v>2597</v>
      </c>
      <c r="L18" s="156">
        <v>2418</v>
      </c>
      <c r="M18" s="156">
        <v>2542</v>
      </c>
      <c r="N18" s="159">
        <v>2344</v>
      </c>
      <c r="O18" s="160">
        <v>0</v>
      </c>
      <c r="P18" s="160">
        <v>2481</v>
      </c>
      <c r="Q18" s="160">
        <v>0</v>
      </c>
      <c r="R18" s="265">
        <v>0</v>
      </c>
      <c r="S18" s="209">
        <v>0</v>
      </c>
      <c r="T18" s="209">
        <v>0</v>
      </c>
      <c r="U18" s="359">
        <f t="shared" si="1"/>
        <v>26180</v>
      </c>
      <c r="V18" s="93"/>
      <c r="W18" s="262">
        <f>SUM(D18:T18)/210</f>
        <v>124.66666666666667</v>
      </c>
      <c r="X18" s="49"/>
      <c r="Y18" s="15"/>
      <c r="Z18" s="15"/>
      <c r="AA18" s="15"/>
      <c r="AB18" s="15"/>
      <c r="AC18" s="15"/>
      <c r="AD18" s="15"/>
      <c r="AE18" s="15"/>
    </row>
    <row r="19" spans="1:31" ht="18.600000000000001">
      <c r="A19" s="36">
        <v>5</v>
      </c>
      <c r="B19" s="136" t="s">
        <v>4</v>
      </c>
      <c r="C19" s="346"/>
      <c r="D19" s="161">
        <v>2435</v>
      </c>
      <c r="E19" s="157">
        <v>2497</v>
      </c>
      <c r="F19" s="157">
        <v>2447</v>
      </c>
      <c r="G19" s="157">
        <v>1250</v>
      </c>
      <c r="H19" s="157">
        <v>2446</v>
      </c>
      <c r="I19" s="157">
        <v>2472</v>
      </c>
      <c r="J19" s="156">
        <v>2435</v>
      </c>
      <c r="K19" s="156">
        <v>2506</v>
      </c>
      <c r="L19" s="156">
        <v>2566</v>
      </c>
      <c r="M19" s="156">
        <v>2575</v>
      </c>
      <c r="N19" s="159">
        <v>2524</v>
      </c>
      <c r="O19" s="160">
        <v>2489</v>
      </c>
      <c r="P19" s="160">
        <v>2550</v>
      </c>
      <c r="Q19" s="160">
        <v>0</v>
      </c>
      <c r="R19" s="265">
        <v>2344</v>
      </c>
      <c r="S19" s="209">
        <v>2389</v>
      </c>
      <c r="T19" s="209">
        <v>2483</v>
      </c>
      <c r="U19" s="359">
        <f t="shared" si="1"/>
        <v>38408</v>
      </c>
      <c r="V19" s="93"/>
      <c r="W19" s="262">
        <f>SUM(D19:T19)/310</f>
        <v>123.89677419354838</v>
      </c>
      <c r="X19" s="49"/>
      <c r="Y19" s="15"/>
      <c r="Z19" s="15"/>
      <c r="AA19" s="15"/>
      <c r="AB19" s="15"/>
      <c r="AC19" s="15"/>
      <c r="AD19" s="15"/>
      <c r="AE19" s="15"/>
    </row>
    <row r="20" spans="1:31" ht="18.600000000000001">
      <c r="A20" s="36">
        <v>6</v>
      </c>
      <c r="B20" s="136" t="s">
        <v>33</v>
      </c>
      <c r="C20" s="346"/>
      <c r="D20" s="161">
        <v>2210</v>
      </c>
      <c r="E20" s="157">
        <v>2484</v>
      </c>
      <c r="F20" s="157">
        <v>2416</v>
      </c>
      <c r="G20" s="157">
        <v>1192</v>
      </c>
      <c r="H20" s="157">
        <v>2385</v>
      </c>
      <c r="I20" s="157">
        <v>2527</v>
      </c>
      <c r="J20" s="156">
        <v>2433</v>
      </c>
      <c r="K20" s="156">
        <v>2581</v>
      </c>
      <c r="L20" s="156">
        <v>2453</v>
      </c>
      <c r="M20" s="156">
        <v>0</v>
      </c>
      <c r="N20" s="159">
        <v>2381</v>
      </c>
      <c r="O20" s="160">
        <v>2325</v>
      </c>
      <c r="P20" s="160">
        <v>2314</v>
      </c>
      <c r="Q20" s="160">
        <v>2444</v>
      </c>
      <c r="R20" s="265">
        <v>2391</v>
      </c>
      <c r="S20" s="209">
        <v>2388</v>
      </c>
      <c r="T20" s="209">
        <v>2426</v>
      </c>
      <c r="U20" s="359">
        <f t="shared" si="1"/>
        <v>37350</v>
      </c>
      <c r="V20" s="93"/>
      <c r="W20" s="262">
        <f>SUM(D20:T20)/310</f>
        <v>120.48387096774194</v>
      </c>
      <c r="X20" s="49"/>
      <c r="Y20" s="15"/>
      <c r="Z20" s="15"/>
      <c r="AA20" s="15"/>
      <c r="AB20" s="15"/>
      <c r="AC20" s="15"/>
      <c r="AD20" s="15"/>
      <c r="AE20" s="15"/>
    </row>
    <row r="21" spans="1:31" ht="18.600000000000001">
      <c r="A21" s="36">
        <v>7</v>
      </c>
      <c r="B21" s="150" t="s">
        <v>70</v>
      </c>
      <c r="C21" s="348"/>
      <c r="D21" s="206">
        <v>0</v>
      </c>
      <c r="E21" s="207">
        <v>0</v>
      </c>
      <c r="F21" s="207">
        <v>2194</v>
      </c>
      <c r="G21" s="207">
        <v>1213</v>
      </c>
      <c r="H21" s="207">
        <v>2121</v>
      </c>
      <c r="I21" s="207">
        <v>2483</v>
      </c>
      <c r="J21" s="162">
        <v>2478</v>
      </c>
      <c r="K21" s="162">
        <v>2462</v>
      </c>
      <c r="L21" s="162">
        <v>2382</v>
      </c>
      <c r="M21" s="162">
        <v>2293</v>
      </c>
      <c r="N21" s="208">
        <v>2491</v>
      </c>
      <c r="O21" s="209">
        <v>2414</v>
      </c>
      <c r="P21" s="209">
        <v>2458</v>
      </c>
      <c r="Q21" s="209">
        <v>2525</v>
      </c>
      <c r="R21" s="267">
        <v>2383</v>
      </c>
      <c r="S21" s="209">
        <v>2450</v>
      </c>
      <c r="T21" s="209">
        <v>2456</v>
      </c>
      <c r="U21" s="359">
        <f t="shared" si="1"/>
        <v>34803</v>
      </c>
      <c r="V21" s="210"/>
      <c r="W21" s="262">
        <f>SUM(D21:T21)/290</f>
        <v>120.01034482758621</v>
      </c>
      <c r="X21" s="49"/>
      <c r="Y21" s="15"/>
      <c r="Z21" s="15"/>
      <c r="AA21" s="15"/>
      <c r="AB21" s="15"/>
      <c r="AC21" s="15"/>
      <c r="AD21" s="15"/>
      <c r="AE21" s="15"/>
    </row>
    <row r="22" spans="1:31" ht="18.600000000000001">
      <c r="A22" s="36">
        <v>8</v>
      </c>
      <c r="B22" s="136" t="s">
        <v>32</v>
      </c>
      <c r="C22" s="346"/>
      <c r="D22" s="161">
        <v>2293</v>
      </c>
      <c r="E22" s="157">
        <v>2328</v>
      </c>
      <c r="F22" s="157">
        <v>2389</v>
      </c>
      <c r="G22" s="157">
        <v>1157</v>
      </c>
      <c r="H22" s="157">
        <v>2360</v>
      </c>
      <c r="I22" s="157">
        <v>2339</v>
      </c>
      <c r="J22" s="156">
        <v>2374</v>
      </c>
      <c r="K22" s="156">
        <v>2339</v>
      </c>
      <c r="L22" s="156">
        <v>2339</v>
      </c>
      <c r="M22" s="156">
        <v>2409</v>
      </c>
      <c r="N22" s="159">
        <v>2366</v>
      </c>
      <c r="O22" s="160">
        <v>2385</v>
      </c>
      <c r="P22" s="160">
        <v>2408</v>
      </c>
      <c r="Q22" s="160">
        <v>2292</v>
      </c>
      <c r="R22" s="265">
        <v>2387</v>
      </c>
      <c r="S22" s="209">
        <v>2237</v>
      </c>
      <c r="T22" s="209">
        <v>2424</v>
      </c>
      <c r="U22" s="359">
        <f t="shared" si="1"/>
        <v>38826</v>
      </c>
      <c r="V22" s="93"/>
      <c r="W22" s="262">
        <f>SUM(D22:T22)/330</f>
        <v>117.65454545454546</v>
      </c>
      <c r="X22" s="49"/>
      <c r="Y22" s="671"/>
      <c r="Z22" s="671"/>
      <c r="AA22" s="671"/>
      <c r="AB22" s="15"/>
      <c r="AC22" s="15"/>
      <c r="AD22" s="15"/>
      <c r="AE22" s="15"/>
    </row>
    <row r="23" spans="1:31" ht="19.5" customHeight="1" thickBot="1">
      <c r="A23" s="36">
        <v>9</v>
      </c>
      <c r="B23" s="138" t="s">
        <v>59</v>
      </c>
      <c r="C23" s="347"/>
      <c r="D23" s="225">
        <v>0</v>
      </c>
      <c r="E23" s="224">
        <v>0</v>
      </c>
      <c r="F23" s="224">
        <v>0</v>
      </c>
      <c r="G23" s="224">
        <v>0</v>
      </c>
      <c r="H23" s="224">
        <v>0</v>
      </c>
      <c r="I23" s="224">
        <v>0</v>
      </c>
      <c r="J23" s="223">
        <v>0</v>
      </c>
      <c r="K23" s="223">
        <v>0</v>
      </c>
      <c r="L23" s="223">
        <v>0</v>
      </c>
      <c r="M23" s="223">
        <v>0</v>
      </c>
      <c r="N23" s="231">
        <v>0</v>
      </c>
      <c r="O23" s="232">
        <v>0</v>
      </c>
      <c r="P23" s="232">
        <v>0</v>
      </c>
      <c r="Q23" s="232">
        <v>0</v>
      </c>
      <c r="R23" s="268">
        <v>0</v>
      </c>
      <c r="S23" s="397">
        <v>0</v>
      </c>
      <c r="T23" s="397">
        <v>0</v>
      </c>
      <c r="U23" s="388">
        <f t="shared" si="1"/>
        <v>0</v>
      </c>
      <c r="V23" s="154"/>
      <c r="W23" s="263">
        <f>SUM(D23:T23)/20</f>
        <v>0</v>
      </c>
      <c r="X23" s="49"/>
      <c r="Y23" s="671"/>
      <c r="Z23" s="671"/>
      <c r="AA23" s="671"/>
      <c r="AB23" s="15"/>
      <c r="AC23" s="15"/>
      <c r="AD23" s="15"/>
      <c r="AE23" s="15"/>
    </row>
    <row r="24" spans="1:31" ht="9.75" hidden="1" customHeight="1">
      <c r="A24" s="36"/>
      <c r="B24" s="92"/>
      <c r="C24" s="326"/>
      <c r="D24" s="326"/>
      <c r="E24" s="21"/>
      <c r="F24" s="54"/>
      <c r="G24" s="54"/>
      <c r="H24" s="54"/>
      <c r="I24" s="54"/>
      <c r="J24" s="54"/>
      <c r="K24" s="54"/>
      <c r="L24" s="55"/>
      <c r="M24" s="55"/>
      <c r="N24" s="55"/>
      <c r="O24" s="55"/>
      <c r="P24" s="56"/>
      <c r="Q24" s="57"/>
      <c r="R24" s="57"/>
      <c r="S24" s="57"/>
      <c r="T24" s="57"/>
      <c r="U24" s="58"/>
      <c r="V24" s="57"/>
      <c r="W24" s="60"/>
      <c r="X24" s="49"/>
      <c r="Y24" s="36"/>
      <c r="Z24" s="36"/>
      <c r="AA24" s="36"/>
      <c r="AB24" s="15"/>
      <c r="AC24" s="15"/>
      <c r="AD24" s="15"/>
      <c r="AE24" s="15"/>
    </row>
    <row r="25" spans="1:31" ht="22.2" thickBot="1">
      <c r="A25" s="36"/>
      <c r="B25" s="92"/>
      <c r="C25" s="326"/>
      <c r="D25" s="326"/>
      <c r="E25" s="21"/>
      <c r="F25" s="667" t="s">
        <v>1</v>
      </c>
      <c r="G25" s="667"/>
      <c r="H25" s="54"/>
      <c r="I25" s="54"/>
      <c r="J25" s="54"/>
      <c r="K25" s="54"/>
      <c r="L25" s="55"/>
      <c r="M25" s="55"/>
      <c r="N25" s="55"/>
      <c r="O25" s="55"/>
      <c r="P25" s="56"/>
      <c r="Q25" s="57"/>
      <c r="R25" s="57"/>
      <c r="S25" s="57"/>
      <c r="T25" s="57"/>
      <c r="U25" s="58"/>
      <c r="V25" s="57"/>
      <c r="W25" s="60"/>
      <c r="X25" s="49"/>
      <c r="Y25" s="36"/>
      <c r="Z25" s="36"/>
      <c r="AA25" s="36"/>
      <c r="AB25" s="15"/>
      <c r="AC25" s="15"/>
      <c r="AD25" s="15"/>
      <c r="AE25" s="15"/>
    </row>
    <row r="26" spans="1:31" ht="22.2" thickBot="1">
      <c r="A26" s="36"/>
      <c r="B26" s="398" t="s">
        <v>7</v>
      </c>
      <c r="C26" s="399"/>
      <c r="D26" s="400">
        <v>44441</v>
      </c>
      <c r="E26" s="400">
        <v>44455</v>
      </c>
      <c r="F26" s="400">
        <v>44469</v>
      </c>
      <c r="G26" s="400">
        <v>44483</v>
      </c>
      <c r="H26" s="400">
        <v>44497</v>
      </c>
      <c r="I26" s="400">
        <v>44511</v>
      </c>
      <c r="J26" s="401">
        <v>44525</v>
      </c>
      <c r="K26" s="402">
        <v>44548</v>
      </c>
      <c r="L26" s="402">
        <v>44597</v>
      </c>
      <c r="M26" s="402">
        <v>44611</v>
      </c>
      <c r="N26" s="402">
        <v>44623</v>
      </c>
      <c r="O26" s="402">
        <v>44630</v>
      </c>
      <c r="P26" s="402">
        <v>44637</v>
      </c>
      <c r="Q26" s="400">
        <v>44651</v>
      </c>
      <c r="R26" s="400">
        <v>44658</v>
      </c>
      <c r="S26" s="370">
        <v>44665</v>
      </c>
      <c r="T26" s="370">
        <v>44679</v>
      </c>
      <c r="U26" s="371" t="s">
        <v>14</v>
      </c>
      <c r="V26" s="394"/>
      <c r="W26" s="395" t="s">
        <v>15</v>
      </c>
      <c r="X26" s="49"/>
      <c r="Y26" s="26"/>
      <c r="Z26" s="26"/>
      <c r="AA26" s="26"/>
      <c r="AB26" s="15"/>
      <c r="AC26" s="15"/>
      <c r="AD26" s="15"/>
      <c r="AE26" s="15"/>
    </row>
    <row r="27" spans="1:31" ht="18.600000000000001">
      <c r="A27" s="36">
        <v>1</v>
      </c>
      <c r="B27" s="135" t="s">
        <v>36</v>
      </c>
      <c r="C27" s="355"/>
      <c r="D27" s="349">
        <v>2168</v>
      </c>
      <c r="E27" s="228">
        <v>2250</v>
      </c>
      <c r="F27" s="227">
        <v>2229</v>
      </c>
      <c r="G27" s="227">
        <v>1143</v>
      </c>
      <c r="H27" s="227">
        <v>2385</v>
      </c>
      <c r="I27" s="227">
        <v>2301</v>
      </c>
      <c r="J27" s="227">
        <v>2286</v>
      </c>
      <c r="K27" s="227">
        <v>2301</v>
      </c>
      <c r="L27" s="228">
        <v>2197</v>
      </c>
      <c r="M27" s="228">
        <v>2281</v>
      </c>
      <c r="N27" s="233">
        <v>2355</v>
      </c>
      <c r="O27" s="229">
        <v>2348</v>
      </c>
      <c r="P27" s="229">
        <v>2309</v>
      </c>
      <c r="Q27" s="230">
        <v>2378</v>
      </c>
      <c r="R27" s="264">
        <v>2265</v>
      </c>
      <c r="S27" s="230">
        <v>2196</v>
      </c>
      <c r="T27" s="230">
        <v>2264</v>
      </c>
      <c r="U27" s="403">
        <f>SUM(D27:T27)</f>
        <v>37656</v>
      </c>
      <c r="V27" s="153"/>
      <c r="W27" s="261">
        <f>SUM(D27:T27)/330</f>
        <v>114.10909090909091</v>
      </c>
      <c r="X27" s="49"/>
      <c r="Y27" s="26"/>
      <c r="Z27" s="26"/>
      <c r="AA27" s="26"/>
      <c r="AB27" s="15"/>
      <c r="AC27" s="15"/>
      <c r="AD27" s="15"/>
      <c r="AE27" s="15"/>
    </row>
    <row r="28" spans="1:31" ht="18.600000000000001">
      <c r="A28" s="36">
        <v>2</v>
      </c>
      <c r="B28" s="136" t="s">
        <v>54</v>
      </c>
      <c r="C28" s="356"/>
      <c r="D28" s="350">
        <v>2262</v>
      </c>
      <c r="E28" s="207">
        <v>2193</v>
      </c>
      <c r="F28" s="207">
        <v>2239</v>
      </c>
      <c r="G28" s="207">
        <v>1154</v>
      </c>
      <c r="H28" s="207">
        <v>2364</v>
      </c>
      <c r="I28" s="207">
        <v>2254</v>
      </c>
      <c r="J28" s="162">
        <v>2276</v>
      </c>
      <c r="K28" s="162">
        <v>2314</v>
      </c>
      <c r="L28" s="162">
        <v>2181</v>
      </c>
      <c r="M28" s="162">
        <v>2200</v>
      </c>
      <c r="N28" s="208">
        <v>2340</v>
      </c>
      <c r="O28" s="209">
        <v>2284</v>
      </c>
      <c r="P28" s="209">
        <v>2330</v>
      </c>
      <c r="Q28" s="209">
        <v>2306</v>
      </c>
      <c r="R28" s="267">
        <v>2270</v>
      </c>
      <c r="S28" s="160">
        <v>2330</v>
      </c>
      <c r="T28" s="160">
        <v>2238</v>
      </c>
      <c r="U28" s="372">
        <f t="shared" ref="U28:U40" si="2">SUM(D28:T28)</f>
        <v>37535</v>
      </c>
      <c r="V28" s="210"/>
      <c r="W28" s="262">
        <f>SUM(D28:T28)/330</f>
        <v>113.74242424242425</v>
      </c>
      <c r="X28" s="49"/>
      <c r="Y28" s="26"/>
      <c r="Z28" s="26"/>
      <c r="AA28" s="26"/>
      <c r="AB28" s="15"/>
      <c r="AC28" s="15"/>
      <c r="AD28" s="15"/>
      <c r="AE28" s="15"/>
    </row>
    <row r="29" spans="1:31" ht="18.600000000000001">
      <c r="A29" s="36">
        <v>3</v>
      </c>
      <c r="B29" s="136" t="s">
        <v>63</v>
      </c>
      <c r="C29" s="356"/>
      <c r="D29" s="344">
        <v>2073</v>
      </c>
      <c r="E29" s="156">
        <v>2090</v>
      </c>
      <c r="F29" s="157">
        <v>2206</v>
      </c>
      <c r="G29" s="157">
        <v>1074</v>
      </c>
      <c r="H29" s="157">
        <v>1000</v>
      </c>
      <c r="I29" s="157">
        <v>2236</v>
      </c>
      <c r="J29" s="157">
        <v>2171</v>
      </c>
      <c r="K29" s="161">
        <v>2203</v>
      </c>
      <c r="L29" s="161">
        <v>2211</v>
      </c>
      <c r="M29" s="161">
        <v>2293</v>
      </c>
      <c r="N29" s="312">
        <v>2262</v>
      </c>
      <c r="O29" s="318">
        <v>2202</v>
      </c>
      <c r="P29" s="312">
        <v>2237</v>
      </c>
      <c r="Q29" s="312">
        <v>2171</v>
      </c>
      <c r="R29" s="338">
        <v>2165</v>
      </c>
      <c r="S29" s="160">
        <v>2097</v>
      </c>
      <c r="T29" s="160">
        <v>2141</v>
      </c>
      <c r="U29" s="372">
        <f t="shared" si="2"/>
        <v>34832</v>
      </c>
      <c r="V29" s="155"/>
      <c r="W29" s="262">
        <f>SUM(D29:T29)/320</f>
        <v>108.85</v>
      </c>
      <c r="X29" s="49"/>
      <c r="Y29" s="26"/>
      <c r="Z29" s="26"/>
      <c r="AA29" s="26"/>
      <c r="AB29" s="15"/>
      <c r="AC29" s="15"/>
      <c r="AD29" s="15"/>
      <c r="AE29" s="15"/>
    </row>
    <row r="30" spans="1:31" ht="18.600000000000001">
      <c r="A30" s="36">
        <v>4</v>
      </c>
      <c r="B30" s="136" t="s">
        <v>61</v>
      </c>
      <c r="C30" s="356"/>
      <c r="D30" s="350">
        <v>2046</v>
      </c>
      <c r="E30" s="157">
        <v>2192</v>
      </c>
      <c r="F30" s="204">
        <v>1020</v>
      </c>
      <c r="G30" s="204">
        <v>1076</v>
      </c>
      <c r="H30" s="205">
        <v>2185</v>
      </c>
      <c r="I30" s="157">
        <v>0</v>
      </c>
      <c r="J30" s="157">
        <v>0</v>
      </c>
      <c r="K30" s="161">
        <v>0</v>
      </c>
      <c r="L30" s="161">
        <v>0</v>
      </c>
      <c r="M30" s="161">
        <v>0</v>
      </c>
      <c r="N30" s="312">
        <v>2175</v>
      </c>
      <c r="O30" s="317">
        <v>2239</v>
      </c>
      <c r="P30" s="312">
        <v>2102</v>
      </c>
      <c r="Q30" s="312">
        <v>0</v>
      </c>
      <c r="R30" s="338">
        <v>2193</v>
      </c>
      <c r="S30" s="160">
        <v>0</v>
      </c>
      <c r="T30" s="160">
        <v>2171</v>
      </c>
      <c r="U30" s="372">
        <f t="shared" si="2"/>
        <v>19399</v>
      </c>
      <c r="V30" s="137"/>
      <c r="W30" s="262">
        <f>SUM(D30:T30)/180</f>
        <v>107.77222222222223</v>
      </c>
      <c r="X30" s="49"/>
      <c r="Y30" s="51"/>
      <c r="Z30" s="51"/>
      <c r="AA30" s="51"/>
      <c r="AB30" s="15"/>
      <c r="AC30" s="15"/>
      <c r="AD30" s="15"/>
      <c r="AE30" s="15"/>
    </row>
    <row r="31" spans="1:31" ht="18.600000000000001">
      <c r="A31" s="36">
        <v>5</v>
      </c>
      <c r="B31" s="136" t="s">
        <v>39</v>
      </c>
      <c r="C31" s="356"/>
      <c r="D31" s="344">
        <v>2202</v>
      </c>
      <c r="E31" s="156">
        <v>2128</v>
      </c>
      <c r="F31" s="157">
        <v>0</v>
      </c>
      <c r="G31" s="157">
        <v>0</v>
      </c>
      <c r="H31" s="157">
        <v>0</v>
      </c>
      <c r="I31" s="157">
        <v>0</v>
      </c>
      <c r="J31" s="157">
        <v>0</v>
      </c>
      <c r="K31" s="161">
        <v>0</v>
      </c>
      <c r="L31" s="161">
        <v>2144</v>
      </c>
      <c r="M31" s="161">
        <v>2191</v>
      </c>
      <c r="N31" s="312">
        <v>2067</v>
      </c>
      <c r="O31" s="318">
        <v>0</v>
      </c>
      <c r="P31" s="312">
        <v>2036</v>
      </c>
      <c r="Q31" s="312">
        <v>0</v>
      </c>
      <c r="R31" s="338">
        <v>0</v>
      </c>
      <c r="S31" s="160">
        <v>0</v>
      </c>
      <c r="T31" s="160">
        <v>2064</v>
      </c>
      <c r="U31" s="372">
        <f t="shared" si="2"/>
        <v>14832</v>
      </c>
      <c r="V31" s="155"/>
      <c r="W31" s="262">
        <f>SUM(D31:T31)/140</f>
        <v>105.94285714285714</v>
      </c>
      <c r="X31" s="49"/>
      <c r="Y31" s="671"/>
      <c r="Z31" s="671"/>
      <c r="AA31" s="671"/>
      <c r="AB31" s="15"/>
      <c r="AC31" s="15"/>
      <c r="AD31" s="15"/>
      <c r="AE31" s="15"/>
    </row>
    <row r="32" spans="1:31" ht="18.600000000000001">
      <c r="A32" s="36">
        <v>6</v>
      </c>
      <c r="B32" s="136" t="s">
        <v>3</v>
      </c>
      <c r="C32" s="356"/>
      <c r="D32" s="350">
        <v>2041</v>
      </c>
      <c r="E32" s="157">
        <v>2157</v>
      </c>
      <c r="F32" s="205">
        <v>2119</v>
      </c>
      <c r="G32" s="204">
        <v>1035</v>
      </c>
      <c r="H32" s="204">
        <v>0</v>
      </c>
      <c r="I32" s="157">
        <v>0</v>
      </c>
      <c r="J32" s="157">
        <v>0</v>
      </c>
      <c r="K32" s="161">
        <v>0</v>
      </c>
      <c r="L32" s="161">
        <v>0</v>
      </c>
      <c r="M32" s="161">
        <v>0</v>
      </c>
      <c r="N32" s="312">
        <v>0</v>
      </c>
      <c r="O32" s="317">
        <v>0</v>
      </c>
      <c r="P32" s="312">
        <v>0</v>
      </c>
      <c r="Q32" s="312">
        <v>0</v>
      </c>
      <c r="R32" s="338">
        <v>0</v>
      </c>
      <c r="S32" s="160">
        <v>0</v>
      </c>
      <c r="T32" s="160">
        <v>0</v>
      </c>
      <c r="U32" s="372">
        <f t="shared" si="2"/>
        <v>7352</v>
      </c>
      <c r="V32" s="137"/>
      <c r="W32" s="262">
        <f>SUM(D32:T32)/70</f>
        <v>105.02857142857142</v>
      </c>
      <c r="X32" s="49"/>
      <c r="Y32" s="26"/>
      <c r="Z32" s="26"/>
      <c r="AA32" s="26"/>
      <c r="AB32" s="15"/>
      <c r="AC32" s="15"/>
      <c r="AD32" s="15"/>
      <c r="AE32" s="15"/>
    </row>
    <row r="33" spans="1:31" ht="18.600000000000001">
      <c r="A33" s="36">
        <v>7</v>
      </c>
      <c r="B33" s="136" t="s">
        <v>37</v>
      </c>
      <c r="C33" s="356"/>
      <c r="D33" s="344">
        <v>2124</v>
      </c>
      <c r="E33" s="156">
        <v>2168</v>
      </c>
      <c r="F33" s="157">
        <v>2143</v>
      </c>
      <c r="G33" s="157">
        <v>1027</v>
      </c>
      <c r="H33" s="157">
        <v>2024</v>
      </c>
      <c r="I33" s="157">
        <v>2039</v>
      </c>
      <c r="J33" s="157">
        <v>1969</v>
      </c>
      <c r="K33" s="157">
        <v>2149</v>
      </c>
      <c r="L33" s="156">
        <v>2210</v>
      </c>
      <c r="M33" s="156">
        <v>2081</v>
      </c>
      <c r="N33" s="158">
        <v>2072</v>
      </c>
      <c r="O33" s="159">
        <v>2036</v>
      </c>
      <c r="P33" s="159">
        <v>2056</v>
      </c>
      <c r="Q33" s="160">
        <v>2090</v>
      </c>
      <c r="R33" s="265">
        <v>2000</v>
      </c>
      <c r="S33" s="160">
        <v>2019</v>
      </c>
      <c r="T33" s="160">
        <v>2066</v>
      </c>
      <c r="U33" s="372">
        <f t="shared" si="2"/>
        <v>34273</v>
      </c>
      <c r="V33" s="93"/>
      <c r="W33" s="262">
        <f>SUM(D33:T33)/330</f>
        <v>103.85757575757576</v>
      </c>
      <c r="X33" s="49"/>
      <c r="Y33" s="26"/>
      <c r="Z33" s="26"/>
      <c r="AA33" s="26"/>
      <c r="AB33" s="15"/>
      <c r="AC33" s="15"/>
      <c r="AD33" s="15"/>
      <c r="AE33" s="15"/>
    </row>
    <row r="34" spans="1:31" ht="18.600000000000001">
      <c r="A34" s="36">
        <v>8</v>
      </c>
      <c r="B34" s="136" t="s">
        <v>42</v>
      </c>
      <c r="C34" s="356"/>
      <c r="D34" s="270">
        <v>2071</v>
      </c>
      <c r="E34" s="157">
        <v>1901</v>
      </c>
      <c r="F34" s="157">
        <v>2071</v>
      </c>
      <c r="G34" s="157">
        <v>1010</v>
      </c>
      <c r="H34" s="157">
        <v>1990</v>
      </c>
      <c r="I34" s="157">
        <v>2133</v>
      </c>
      <c r="J34" s="156">
        <v>2059</v>
      </c>
      <c r="K34" s="156">
        <v>2048</v>
      </c>
      <c r="L34" s="156">
        <v>2066</v>
      </c>
      <c r="M34" s="156">
        <v>1960</v>
      </c>
      <c r="N34" s="159">
        <v>2029</v>
      </c>
      <c r="O34" s="160">
        <v>2080</v>
      </c>
      <c r="P34" s="160">
        <v>2066</v>
      </c>
      <c r="Q34" s="160">
        <v>0</v>
      </c>
      <c r="R34" s="265">
        <v>0</v>
      </c>
      <c r="S34" s="160">
        <v>0</v>
      </c>
      <c r="T34" s="160">
        <v>2025</v>
      </c>
      <c r="U34" s="372">
        <f t="shared" si="2"/>
        <v>27509</v>
      </c>
      <c r="V34" s="93"/>
      <c r="W34" s="262">
        <f>SUM(D34:T34)/270</f>
        <v>101.88518518518518</v>
      </c>
      <c r="X34" s="49"/>
      <c r="Y34" s="664"/>
      <c r="Z34" s="664"/>
      <c r="AA34" s="664"/>
      <c r="AB34" s="15"/>
      <c r="AC34" s="15"/>
      <c r="AD34" s="15"/>
      <c r="AE34" s="15"/>
    </row>
    <row r="35" spans="1:31" ht="18.600000000000001">
      <c r="A35" s="36">
        <v>9</v>
      </c>
      <c r="B35" s="136" t="s">
        <v>35</v>
      </c>
      <c r="C35" s="356"/>
      <c r="D35" s="344">
        <v>1934</v>
      </c>
      <c r="E35" s="157">
        <v>1977</v>
      </c>
      <c r="F35" s="157">
        <v>2004</v>
      </c>
      <c r="G35" s="157">
        <v>1022</v>
      </c>
      <c r="H35" s="157">
        <v>1947</v>
      </c>
      <c r="I35" s="157">
        <v>2094</v>
      </c>
      <c r="J35" s="157">
        <v>1826</v>
      </c>
      <c r="K35" s="157">
        <v>2016</v>
      </c>
      <c r="L35" s="156">
        <v>1963</v>
      </c>
      <c r="M35" s="156">
        <v>2069</v>
      </c>
      <c r="N35" s="158">
        <v>2107</v>
      </c>
      <c r="O35" s="159">
        <v>2099</v>
      </c>
      <c r="P35" s="159">
        <v>2026</v>
      </c>
      <c r="Q35" s="160">
        <v>0</v>
      </c>
      <c r="R35" s="265">
        <v>0</v>
      </c>
      <c r="S35" s="160">
        <v>2039</v>
      </c>
      <c r="T35" s="160">
        <v>2111</v>
      </c>
      <c r="U35" s="372">
        <f t="shared" si="2"/>
        <v>29234</v>
      </c>
      <c r="V35" s="93"/>
      <c r="W35" s="262">
        <f>SUM(D35:T35)/290</f>
        <v>100.80689655172414</v>
      </c>
      <c r="X35" s="49"/>
      <c r="Y35" s="36"/>
      <c r="Z35" s="36"/>
      <c r="AA35" s="36"/>
      <c r="AB35" s="15"/>
      <c r="AC35" s="15"/>
      <c r="AD35" s="15"/>
      <c r="AE35" s="15"/>
    </row>
    <row r="36" spans="1:31" ht="19.5" customHeight="1">
      <c r="A36" s="36">
        <v>10</v>
      </c>
      <c r="B36" s="150" t="s">
        <v>71</v>
      </c>
      <c r="C36" s="357"/>
      <c r="D36" s="351">
        <v>0</v>
      </c>
      <c r="E36" s="207">
        <v>0</v>
      </c>
      <c r="F36" s="207">
        <v>0</v>
      </c>
      <c r="G36" s="207">
        <v>0</v>
      </c>
      <c r="H36" s="207">
        <v>1934</v>
      </c>
      <c r="I36" s="207">
        <v>1997</v>
      </c>
      <c r="J36" s="162">
        <v>2006</v>
      </c>
      <c r="K36" s="162">
        <v>2121</v>
      </c>
      <c r="L36" s="162">
        <v>1968</v>
      </c>
      <c r="M36" s="162">
        <v>1977</v>
      </c>
      <c r="N36" s="208">
        <v>1998</v>
      </c>
      <c r="O36" s="209">
        <v>2045</v>
      </c>
      <c r="P36" s="209">
        <v>1981</v>
      </c>
      <c r="Q36" s="209">
        <v>0</v>
      </c>
      <c r="R36" s="267">
        <v>1965</v>
      </c>
      <c r="S36" s="160">
        <v>2005</v>
      </c>
      <c r="T36" s="160">
        <v>2049</v>
      </c>
      <c r="U36" s="372">
        <f t="shared" si="2"/>
        <v>24046</v>
      </c>
      <c r="V36" s="210"/>
      <c r="W36" s="262">
        <f>SUM(D36:T36)/240</f>
        <v>100.19166666666666</v>
      </c>
      <c r="X36" s="49"/>
      <c r="Y36" s="664"/>
      <c r="Z36" s="664"/>
      <c r="AA36" s="664"/>
      <c r="AB36" s="15"/>
      <c r="AC36" s="15"/>
      <c r="AD36" s="15"/>
      <c r="AE36" s="15"/>
    </row>
    <row r="37" spans="1:31" ht="19.5" customHeight="1">
      <c r="A37" s="36">
        <v>11</v>
      </c>
      <c r="B37" s="136" t="s">
        <v>40</v>
      </c>
      <c r="C37" s="356"/>
      <c r="D37" s="344">
        <v>1791</v>
      </c>
      <c r="E37" s="156">
        <v>1990</v>
      </c>
      <c r="F37" s="157">
        <v>0</v>
      </c>
      <c r="G37" s="157">
        <v>920</v>
      </c>
      <c r="H37" s="157">
        <v>2009</v>
      </c>
      <c r="I37" s="157">
        <v>1952</v>
      </c>
      <c r="J37" s="157">
        <v>1966</v>
      </c>
      <c r="K37" s="157">
        <v>0</v>
      </c>
      <c r="L37" s="156">
        <v>0</v>
      </c>
      <c r="M37" s="156">
        <v>0</v>
      </c>
      <c r="N37" s="158">
        <v>2041</v>
      </c>
      <c r="O37" s="159">
        <v>0</v>
      </c>
      <c r="P37" s="159">
        <v>1923</v>
      </c>
      <c r="Q37" s="160">
        <v>0</v>
      </c>
      <c r="R37" s="265">
        <v>2079</v>
      </c>
      <c r="S37" s="160">
        <v>1851</v>
      </c>
      <c r="T37" s="160">
        <v>1894</v>
      </c>
      <c r="U37" s="372">
        <f t="shared" si="2"/>
        <v>20416</v>
      </c>
      <c r="V37" s="93"/>
      <c r="W37" s="262">
        <f>SUM(D37:T37)/210</f>
        <v>97.219047619047615</v>
      </c>
      <c r="X37" s="49"/>
      <c r="Y37" s="664"/>
      <c r="Z37" s="664"/>
      <c r="AA37" s="664"/>
      <c r="AB37" s="15"/>
      <c r="AC37" s="15"/>
      <c r="AD37" s="15"/>
      <c r="AE37" s="15"/>
    </row>
    <row r="38" spans="1:31" ht="18.600000000000001">
      <c r="A38" s="36">
        <v>12</v>
      </c>
      <c r="B38" s="136" t="s">
        <v>38</v>
      </c>
      <c r="C38" s="356"/>
      <c r="D38" s="352">
        <v>1751</v>
      </c>
      <c r="E38" s="257">
        <v>1764</v>
      </c>
      <c r="F38" s="257">
        <v>1859</v>
      </c>
      <c r="G38" s="257">
        <v>832</v>
      </c>
      <c r="H38" s="257">
        <v>1943</v>
      </c>
      <c r="I38" s="257">
        <v>1913</v>
      </c>
      <c r="J38" s="258">
        <v>2010</v>
      </c>
      <c r="K38" s="258">
        <v>2096</v>
      </c>
      <c r="L38" s="156">
        <v>1912</v>
      </c>
      <c r="M38" s="258">
        <v>1883</v>
      </c>
      <c r="N38" s="259">
        <v>1963</v>
      </c>
      <c r="O38" s="260">
        <v>1957</v>
      </c>
      <c r="P38" s="260">
        <v>1880</v>
      </c>
      <c r="Q38" s="260">
        <v>0</v>
      </c>
      <c r="R38" s="269">
        <v>0</v>
      </c>
      <c r="S38" s="160">
        <v>1792</v>
      </c>
      <c r="T38" s="160">
        <v>1971</v>
      </c>
      <c r="U38" s="372">
        <f t="shared" si="2"/>
        <v>27526</v>
      </c>
      <c r="V38" s="93"/>
      <c r="W38" s="262">
        <f>SUM(D38:T38)/290</f>
        <v>94.91724137931034</v>
      </c>
      <c r="X38" s="49"/>
      <c r="Y38" s="36"/>
      <c r="Z38" s="36"/>
      <c r="AA38" s="36"/>
      <c r="AB38" s="15"/>
      <c r="AC38" s="15"/>
      <c r="AD38" s="15"/>
      <c r="AE38" s="15"/>
    </row>
    <row r="39" spans="1:31" ht="18.600000000000001">
      <c r="A39" s="36">
        <v>13</v>
      </c>
      <c r="B39" s="136" t="s">
        <v>74</v>
      </c>
      <c r="C39" s="356"/>
      <c r="D39" s="353">
        <v>0</v>
      </c>
      <c r="E39" s="296">
        <v>0</v>
      </c>
      <c r="F39" s="297">
        <v>0</v>
      </c>
      <c r="G39" s="297">
        <v>0</v>
      </c>
      <c r="H39" s="297">
        <v>0</v>
      </c>
      <c r="I39" s="297">
        <v>0</v>
      </c>
      <c r="J39" s="298">
        <v>0</v>
      </c>
      <c r="K39" s="298">
        <v>0</v>
      </c>
      <c r="L39" s="156">
        <v>1619</v>
      </c>
      <c r="M39" s="298">
        <v>1683</v>
      </c>
      <c r="N39" s="299">
        <v>1715</v>
      </c>
      <c r="O39" s="300">
        <v>1716</v>
      </c>
      <c r="P39" s="300">
        <v>0</v>
      </c>
      <c r="Q39" s="300">
        <v>1656</v>
      </c>
      <c r="R39" s="301">
        <v>0</v>
      </c>
      <c r="S39" s="160">
        <v>1755</v>
      </c>
      <c r="T39" s="160">
        <v>1830</v>
      </c>
      <c r="U39" s="372">
        <f t="shared" si="2"/>
        <v>11974</v>
      </c>
      <c r="V39" s="210"/>
      <c r="W39" s="262">
        <f>SUM(D39:T39)/140</f>
        <v>85.528571428571425</v>
      </c>
      <c r="X39" s="49"/>
      <c r="Y39" s="36"/>
      <c r="Z39" s="36"/>
      <c r="AA39" s="36"/>
      <c r="AB39" s="15"/>
      <c r="AC39" s="15"/>
      <c r="AD39" s="15"/>
      <c r="AE39" s="15"/>
    </row>
    <row r="40" spans="1:31" ht="19.2" thickBot="1">
      <c r="A40" s="36">
        <v>14</v>
      </c>
      <c r="B40" s="138" t="s">
        <v>41</v>
      </c>
      <c r="C40" s="358"/>
      <c r="D40" s="354">
        <v>0</v>
      </c>
      <c r="E40" s="164">
        <v>0</v>
      </c>
      <c r="F40" s="164">
        <v>0</v>
      </c>
      <c r="G40" s="164">
        <v>0</v>
      </c>
      <c r="H40" s="164">
        <v>0</v>
      </c>
      <c r="I40" s="164">
        <v>0</v>
      </c>
      <c r="J40" s="165">
        <v>0</v>
      </c>
      <c r="K40" s="165">
        <v>0</v>
      </c>
      <c r="L40" s="165">
        <v>0</v>
      </c>
      <c r="M40" s="165">
        <v>0</v>
      </c>
      <c r="N40" s="166">
        <v>0</v>
      </c>
      <c r="O40" s="167">
        <v>0</v>
      </c>
      <c r="P40" s="167">
        <v>0</v>
      </c>
      <c r="Q40" s="167">
        <v>0</v>
      </c>
      <c r="R40" s="266">
        <v>0</v>
      </c>
      <c r="S40" s="167">
        <v>0</v>
      </c>
      <c r="T40" s="167">
        <v>0</v>
      </c>
      <c r="U40" s="404">
        <f t="shared" si="2"/>
        <v>0</v>
      </c>
      <c r="V40" s="302"/>
      <c r="W40" s="263">
        <f>SUM(D40:T40)/20</f>
        <v>0</v>
      </c>
      <c r="X40" s="49"/>
      <c r="Y40" s="36"/>
      <c r="Z40" s="36"/>
      <c r="AA40" s="36"/>
      <c r="AB40" s="15"/>
      <c r="AC40" s="15"/>
      <c r="AD40" s="15"/>
      <c r="AE40" s="15"/>
    </row>
    <row r="41" spans="1:31" ht="21.6">
      <c r="A41" s="19"/>
      <c r="B41" s="61"/>
      <c r="C41" s="61"/>
      <c r="D41" s="61"/>
      <c r="E41" s="21"/>
      <c r="F41" s="271"/>
      <c r="G41" s="271"/>
      <c r="H41" s="271"/>
      <c r="I41" s="271"/>
      <c r="J41" s="271"/>
      <c r="K41" s="271"/>
      <c r="L41" s="62"/>
      <c r="M41" s="62"/>
      <c r="N41" s="63"/>
      <c r="O41" s="63"/>
      <c r="P41" s="272"/>
      <c r="Q41" s="64"/>
      <c r="R41" s="64"/>
      <c r="S41" s="65"/>
      <c r="T41" s="666"/>
      <c r="U41" s="666"/>
      <c r="V41" s="666"/>
      <c r="W41" s="40"/>
      <c r="X41" s="49"/>
      <c r="Y41" s="36"/>
      <c r="Z41" s="36"/>
      <c r="AA41" s="36"/>
      <c r="AB41" s="15"/>
      <c r="AC41" s="15"/>
      <c r="AD41" s="15"/>
      <c r="AE41" s="15"/>
    </row>
    <row r="42" spans="1:31" ht="18.600000000000001">
      <c r="A42" s="19"/>
      <c r="B42" s="235"/>
      <c r="C42" s="326"/>
      <c r="D42" s="326"/>
      <c r="E42" s="235"/>
      <c r="F42" s="235"/>
      <c r="G42" s="235"/>
      <c r="H42" s="235"/>
      <c r="I42" s="235"/>
      <c r="J42" s="235"/>
      <c r="K42" s="235"/>
      <c r="L42" s="273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49"/>
      <c r="Y42" s="664"/>
      <c r="Z42" s="664"/>
      <c r="AA42" s="664"/>
      <c r="AB42" s="15"/>
      <c r="AC42" s="15"/>
      <c r="AD42" s="15"/>
      <c r="AE42" s="15"/>
    </row>
    <row r="43" spans="1:31" ht="18.600000000000001">
      <c r="A43" s="19"/>
      <c r="B43" s="59"/>
      <c r="C43" s="59"/>
      <c r="D43" s="59"/>
      <c r="E43" s="21"/>
      <c r="F43" s="66"/>
      <c r="G43" s="54"/>
      <c r="H43" s="54"/>
      <c r="I43" s="54"/>
      <c r="J43" s="54"/>
      <c r="K43" s="54"/>
      <c r="L43" s="55"/>
      <c r="M43" s="55"/>
      <c r="N43" s="55"/>
      <c r="O43" s="55"/>
      <c r="P43" s="56"/>
      <c r="Q43" s="57"/>
      <c r="R43" s="57"/>
      <c r="S43" s="57"/>
      <c r="T43" s="57"/>
      <c r="U43" s="58"/>
      <c r="V43" s="57"/>
      <c r="W43" s="60"/>
      <c r="X43" s="49"/>
      <c r="Y43" s="36"/>
      <c r="Z43" s="36"/>
      <c r="AA43" s="36"/>
      <c r="AB43" s="15"/>
      <c r="AC43" s="15"/>
      <c r="AD43" s="15"/>
      <c r="AE43" s="15"/>
    </row>
    <row r="44" spans="1:31" ht="18.600000000000001">
      <c r="A44" s="19"/>
      <c r="B44" s="235"/>
      <c r="C44" s="326"/>
      <c r="D44" s="326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49"/>
      <c r="Y44" s="36"/>
      <c r="Z44" s="36"/>
      <c r="AA44" s="36"/>
      <c r="AB44" s="15"/>
      <c r="AC44" s="15"/>
      <c r="AD44" s="15"/>
      <c r="AE44" s="15"/>
    </row>
    <row r="45" spans="1:31" ht="18.600000000000001">
      <c r="A45" s="36"/>
      <c r="B45" s="59"/>
      <c r="C45" s="59"/>
      <c r="D45" s="59"/>
      <c r="E45" s="21"/>
      <c r="F45" s="66"/>
      <c r="G45" s="54"/>
      <c r="H45" s="54"/>
      <c r="I45" s="54"/>
      <c r="J45" s="54"/>
      <c r="K45" s="54"/>
      <c r="L45" s="55"/>
      <c r="M45" s="55"/>
      <c r="N45" s="55"/>
      <c r="O45" s="55"/>
      <c r="P45" s="56"/>
      <c r="Q45" s="57"/>
      <c r="R45" s="57"/>
      <c r="S45" s="57"/>
      <c r="T45" s="57"/>
      <c r="U45" s="58"/>
      <c r="V45" s="57"/>
      <c r="W45" s="60"/>
      <c r="X45" s="49"/>
      <c r="Y45" s="664"/>
      <c r="Z45" s="664"/>
      <c r="AA45" s="664"/>
      <c r="AB45" s="15"/>
      <c r="AC45" s="15"/>
      <c r="AD45" s="15"/>
      <c r="AE45" s="15"/>
    </row>
    <row r="46" spans="1:31" ht="18.600000000000001">
      <c r="A46" s="36"/>
      <c r="B46" s="59"/>
      <c r="C46" s="59"/>
      <c r="D46" s="59"/>
      <c r="E46" s="21"/>
      <c r="F46" s="66"/>
      <c r="G46" s="54"/>
      <c r="H46" s="54"/>
      <c r="I46" s="54"/>
      <c r="J46" s="54"/>
      <c r="K46" s="54"/>
      <c r="L46" s="55"/>
      <c r="M46" s="55"/>
      <c r="N46" s="55"/>
      <c r="O46" s="55"/>
      <c r="P46" s="56"/>
      <c r="Q46" s="57"/>
      <c r="R46" s="57"/>
      <c r="S46" s="57"/>
      <c r="T46" s="57"/>
      <c r="U46" s="58"/>
      <c r="V46" s="57"/>
      <c r="W46" s="60"/>
      <c r="X46" s="49"/>
      <c r="Y46" s="52"/>
      <c r="Z46" s="52"/>
      <c r="AA46" s="52"/>
      <c r="AB46" s="15"/>
      <c r="AC46" s="15"/>
      <c r="AD46" s="15"/>
      <c r="AE46" s="15"/>
    </row>
    <row r="47" spans="1:31" ht="18.600000000000001">
      <c r="A47" s="36"/>
      <c r="B47" s="59"/>
      <c r="C47" s="59"/>
      <c r="D47" s="59"/>
      <c r="E47" s="21"/>
      <c r="F47" s="66"/>
      <c r="G47" s="54"/>
      <c r="H47" s="54"/>
      <c r="I47" s="54"/>
      <c r="J47" s="54"/>
      <c r="K47" s="54"/>
      <c r="L47" s="55"/>
      <c r="M47" s="55"/>
      <c r="N47" s="55"/>
      <c r="O47" s="55"/>
      <c r="P47" s="56"/>
      <c r="Q47" s="57"/>
      <c r="R47" s="57"/>
      <c r="S47" s="57"/>
      <c r="T47" s="57"/>
      <c r="U47" s="58"/>
      <c r="V47" s="57"/>
      <c r="W47" s="60"/>
      <c r="X47" s="49"/>
      <c r="Y47" s="15"/>
      <c r="Z47" s="15"/>
      <c r="AA47" s="15"/>
      <c r="AB47" s="15"/>
      <c r="AC47" s="15"/>
      <c r="AD47" s="15"/>
      <c r="AE47" s="15"/>
    </row>
    <row r="48" spans="1:31" ht="18.600000000000001">
      <c r="A48" s="36"/>
      <c r="B48" s="59"/>
      <c r="C48" s="59"/>
      <c r="D48" s="59"/>
      <c r="E48" s="21"/>
      <c r="F48" s="66"/>
      <c r="G48" s="54"/>
      <c r="H48" s="54"/>
      <c r="I48" s="54"/>
      <c r="J48" s="54"/>
      <c r="K48" s="54"/>
      <c r="L48" s="55"/>
      <c r="M48" s="55"/>
      <c r="N48" s="55"/>
      <c r="O48" s="55"/>
      <c r="P48" s="56"/>
      <c r="Q48" s="57"/>
      <c r="R48" s="57"/>
      <c r="S48" s="57"/>
      <c r="T48" s="57"/>
      <c r="U48" s="58"/>
      <c r="V48" s="57"/>
      <c r="W48" s="60"/>
      <c r="X48" s="49"/>
      <c r="Y48" s="15"/>
      <c r="Z48" s="15"/>
      <c r="AA48" s="15"/>
      <c r="AB48" s="15"/>
      <c r="AC48" s="15"/>
      <c r="AD48" s="15"/>
      <c r="AE48" s="15"/>
    </row>
    <row r="49" spans="1:31" ht="18.600000000000001">
      <c r="A49" s="36"/>
      <c r="B49" s="59"/>
      <c r="C49" s="59"/>
      <c r="D49" s="59"/>
      <c r="E49" s="21"/>
      <c r="F49" s="66"/>
      <c r="G49" s="54"/>
      <c r="H49" s="54"/>
      <c r="I49" s="54"/>
      <c r="J49" s="54"/>
      <c r="K49" s="54"/>
      <c r="L49" s="55"/>
      <c r="M49" s="55"/>
      <c r="N49" s="55"/>
      <c r="O49" s="55"/>
      <c r="P49" s="56"/>
      <c r="Q49" s="57"/>
      <c r="R49" s="57"/>
      <c r="S49" s="57"/>
      <c r="T49" s="57"/>
      <c r="U49" s="58"/>
      <c r="V49" s="57"/>
      <c r="W49" s="60"/>
      <c r="X49" s="48"/>
      <c r="Y49" s="15"/>
      <c r="Z49" s="15"/>
      <c r="AA49" s="15"/>
      <c r="AB49" s="15"/>
      <c r="AC49" s="15"/>
      <c r="AD49" s="15"/>
      <c r="AE49" s="15"/>
    </row>
    <row r="50" spans="1:31" ht="2.25" customHeight="1">
      <c r="A50" s="36"/>
      <c r="B50" s="21"/>
      <c r="C50" s="21"/>
      <c r="D50" s="21"/>
      <c r="E50" s="21"/>
      <c r="F50" s="54"/>
      <c r="G50" s="54"/>
      <c r="H50" s="54"/>
      <c r="I50" s="54"/>
      <c r="J50" s="54"/>
      <c r="K50" s="55"/>
      <c r="L50" s="55"/>
      <c r="M50" s="55"/>
      <c r="N50" s="55"/>
      <c r="O50" s="55"/>
      <c r="P50" s="57"/>
      <c r="Q50" s="57"/>
      <c r="R50" s="57"/>
      <c r="S50" s="57"/>
      <c r="T50" s="60"/>
      <c r="U50" s="58"/>
      <c r="V50" s="60"/>
      <c r="W50" s="60"/>
      <c r="X50" s="48"/>
      <c r="Y50" s="15"/>
      <c r="Z50" s="15"/>
      <c r="AA50" s="15"/>
      <c r="AB50" s="15"/>
      <c r="AC50" s="15"/>
      <c r="AD50" s="15"/>
      <c r="AE50" s="15"/>
    </row>
    <row r="51" spans="1:31">
      <c r="A51" s="17"/>
      <c r="B51" s="17"/>
      <c r="C51" s="326"/>
      <c r="D51" s="326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53"/>
      <c r="Y51" s="17"/>
      <c r="Z51" s="15"/>
      <c r="AA51" s="15"/>
      <c r="AB51" s="15"/>
      <c r="AC51" s="15"/>
      <c r="AD51" s="15"/>
      <c r="AE51" s="15"/>
    </row>
    <row r="52" spans="1:3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7"/>
      <c r="Y52" s="17"/>
      <c r="Z52" s="15"/>
      <c r="AA52" s="15"/>
      <c r="AB52" s="15"/>
      <c r="AC52" s="15"/>
      <c r="AD52" s="15"/>
      <c r="AE52" s="15"/>
    </row>
    <row r="53" spans="1:3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</sheetData>
  <sortState xmlns:xlrd2="http://schemas.microsoft.com/office/spreadsheetml/2017/richdata2" ref="B3:W10">
    <sortCondition descending="1" ref="W3:W10"/>
  </sortState>
  <mergeCells count="13">
    <mergeCell ref="Y34:AA34"/>
    <mergeCell ref="Y42:AA42"/>
    <mergeCell ref="Y45:AA45"/>
    <mergeCell ref="F1:G1"/>
    <mergeCell ref="Y37:AA37"/>
    <mergeCell ref="T41:V41"/>
    <mergeCell ref="F13:G13"/>
    <mergeCell ref="F25:G25"/>
    <mergeCell ref="T1:V1"/>
    <mergeCell ref="Y36:AA36"/>
    <mergeCell ref="Y22:AA22"/>
    <mergeCell ref="Y23:AA23"/>
    <mergeCell ref="Y31:AA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U19" sqref="U19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1:29" ht="30">
      <c r="A2" s="15"/>
      <c r="B2" s="15"/>
      <c r="C2" s="15"/>
      <c r="D2" s="15"/>
      <c r="E2" s="15"/>
      <c r="F2" s="15"/>
      <c r="G2" s="92"/>
      <c r="H2" s="672" t="s">
        <v>20</v>
      </c>
      <c r="I2" s="673"/>
      <c r="J2" s="673"/>
      <c r="K2" s="673"/>
      <c r="L2" s="673"/>
      <c r="M2" s="673"/>
      <c r="N2" s="673"/>
      <c r="O2" s="673"/>
      <c r="P2" s="673"/>
      <c r="Q2" s="674"/>
      <c r="R2" s="92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1:29" ht="19.2" thickBot="1">
      <c r="A3" s="15"/>
      <c r="B3" s="15"/>
      <c r="C3" s="15"/>
      <c r="D3" s="15"/>
      <c r="E3" s="15"/>
      <c r="F3" s="15"/>
      <c r="G3" s="92"/>
      <c r="H3" s="172"/>
      <c r="I3" s="711"/>
      <c r="J3" s="711"/>
      <c r="K3" s="711"/>
      <c r="L3" s="711"/>
      <c r="M3" s="173"/>
      <c r="N3" s="173"/>
      <c r="O3" s="173"/>
      <c r="P3" s="173"/>
      <c r="Q3" s="174"/>
      <c r="R3" s="92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1:29" ht="19.8" thickTop="1" thickBot="1">
      <c r="A4" s="15"/>
      <c r="B4" s="15"/>
      <c r="C4" s="15"/>
      <c r="D4" s="15"/>
      <c r="E4" s="15"/>
      <c r="F4" s="15"/>
      <c r="G4" s="92"/>
      <c r="H4" s="175"/>
      <c r="I4" s="176"/>
      <c r="J4" s="11" t="s">
        <v>21</v>
      </c>
      <c r="K4" s="12">
        <f>SUM(J6:J43)</f>
        <v>0</v>
      </c>
      <c r="L4" s="11" t="s">
        <v>21</v>
      </c>
      <c r="M4" s="13">
        <f>SUM(L6:L43)</f>
        <v>3</v>
      </c>
      <c r="N4" s="11" t="s">
        <v>21</v>
      </c>
      <c r="O4" s="12">
        <f>SUM(N6:N43)</f>
        <v>111</v>
      </c>
      <c r="P4" s="11" t="s">
        <v>21</v>
      </c>
      <c r="Q4" s="177">
        <f>SUM(P6:P43)</f>
        <v>1612</v>
      </c>
      <c r="R4" s="171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1:29" ht="22.2" thickTop="1" thickBot="1">
      <c r="A5" s="15"/>
      <c r="B5" s="15"/>
      <c r="C5" s="15"/>
      <c r="D5" s="15"/>
      <c r="E5" s="15"/>
      <c r="F5" s="15"/>
      <c r="G5" s="170" t="s">
        <v>22</v>
      </c>
      <c r="H5" s="714" t="s">
        <v>23</v>
      </c>
      <c r="I5" s="715"/>
      <c r="J5" s="712" t="s">
        <v>49</v>
      </c>
      <c r="K5" s="712"/>
      <c r="L5" s="712" t="s">
        <v>51</v>
      </c>
      <c r="M5" s="712"/>
      <c r="N5" s="712" t="s">
        <v>50</v>
      </c>
      <c r="O5" s="712"/>
      <c r="P5" s="712" t="s">
        <v>52</v>
      </c>
      <c r="Q5" s="713"/>
      <c r="R5" s="92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1:29" ht="18.600000000000001">
      <c r="A6" s="15"/>
      <c r="B6" s="15"/>
      <c r="C6" s="15"/>
      <c r="D6" s="15"/>
      <c r="E6" s="15"/>
      <c r="F6" s="15"/>
      <c r="G6" s="25">
        <v>1</v>
      </c>
      <c r="H6" s="716" t="s">
        <v>30</v>
      </c>
      <c r="I6" s="717" t="s">
        <v>30</v>
      </c>
      <c r="J6" s="707">
        <v>0</v>
      </c>
      <c r="K6" s="707">
        <v>0</v>
      </c>
      <c r="L6" s="706">
        <v>1</v>
      </c>
      <c r="M6" s="706">
        <v>1</v>
      </c>
      <c r="N6" s="708">
        <v>29</v>
      </c>
      <c r="O6" s="708">
        <v>29</v>
      </c>
      <c r="P6" s="709">
        <v>172</v>
      </c>
      <c r="Q6" s="710">
        <v>172</v>
      </c>
      <c r="R6" s="26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ht="18.600000000000001">
      <c r="A7" s="15"/>
      <c r="B7" s="15"/>
      <c r="C7" s="15"/>
      <c r="D7" s="15"/>
      <c r="E7" s="15"/>
      <c r="F7" s="15"/>
      <c r="G7" s="25">
        <v>2</v>
      </c>
      <c r="H7" s="704" t="s">
        <v>26</v>
      </c>
      <c r="I7" s="705" t="s">
        <v>26</v>
      </c>
      <c r="J7" s="679">
        <v>0</v>
      </c>
      <c r="K7" s="679">
        <v>0</v>
      </c>
      <c r="L7" s="689">
        <v>1</v>
      </c>
      <c r="M7" s="689">
        <v>1</v>
      </c>
      <c r="N7" s="693">
        <v>17</v>
      </c>
      <c r="O7" s="693">
        <v>17</v>
      </c>
      <c r="P7" s="691">
        <v>200</v>
      </c>
      <c r="Q7" s="692">
        <v>200</v>
      </c>
      <c r="R7" s="26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1:29" ht="18.600000000000001">
      <c r="A8" s="15"/>
      <c r="B8" s="15"/>
      <c r="C8" s="15"/>
      <c r="D8" s="15"/>
      <c r="E8" s="15"/>
      <c r="F8" s="15"/>
      <c r="G8" s="25">
        <v>3</v>
      </c>
      <c r="H8" s="704" t="s">
        <v>45</v>
      </c>
      <c r="I8" s="705" t="s">
        <v>45</v>
      </c>
      <c r="J8" s="679">
        <v>0</v>
      </c>
      <c r="K8" s="679">
        <v>0</v>
      </c>
      <c r="L8" s="689">
        <v>1</v>
      </c>
      <c r="M8" s="689">
        <v>1</v>
      </c>
      <c r="N8" s="693">
        <v>3</v>
      </c>
      <c r="O8" s="693">
        <v>3</v>
      </c>
      <c r="P8" s="691">
        <v>146</v>
      </c>
      <c r="Q8" s="692">
        <v>146</v>
      </c>
      <c r="R8" s="26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1:29" ht="18.600000000000001">
      <c r="A9" s="15"/>
      <c r="B9" s="15"/>
      <c r="C9" s="15"/>
      <c r="D9" s="15"/>
      <c r="E9" s="15"/>
      <c r="F9" s="15"/>
      <c r="G9" s="25">
        <v>4</v>
      </c>
      <c r="H9" s="704" t="s">
        <v>27</v>
      </c>
      <c r="I9" s="705" t="s">
        <v>27</v>
      </c>
      <c r="J9" s="679">
        <v>0</v>
      </c>
      <c r="K9" s="679">
        <v>0</v>
      </c>
      <c r="L9" s="689">
        <v>0</v>
      </c>
      <c r="M9" s="689">
        <v>0</v>
      </c>
      <c r="N9" s="693">
        <v>15</v>
      </c>
      <c r="O9" s="693">
        <v>15</v>
      </c>
      <c r="P9" s="691">
        <v>188</v>
      </c>
      <c r="Q9" s="692">
        <v>188</v>
      </c>
      <c r="R9" s="26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1:29" ht="18.600000000000001">
      <c r="A10" s="15"/>
      <c r="B10" s="15"/>
      <c r="C10" s="15"/>
      <c r="D10" s="15"/>
      <c r="E10" s="15"/>
      <c r="F10" s="15"/>
      <c r="G10" s="25">
        <v>5</v>
      </c>
      <c r="H10" s="704" t="s">
        <v>31</v>
      </c>
      <c r="I10" s="705" t="s">
        <v>31</v>
      </c>
      <c r="J10" s="694">
        <v>0</v>
      </c>
      <c r="K10" s="694">
        <v>0</v>
      </c>
      <c r="L10" s="689">
        <v>0</v>
      </c>
      <c r="M10" s="689">
        <v>0</v>
      </c>
      <c r="N10" s="693">
        <v>15</v>
      </c>
      <c r="O10" s="693">
        <v>15</v>
      </c>
      <c r="P10" s="691">
        <v>105</v>
      </c>
      <c r="Q10" s="692">
        <v>105</v>
      </c>
      <c r="R10" s="26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1:29" ht="18.600000000000001">
      <c r="A11" s="15"/>
      <c r="B11" s="15"/>
      <c r="C11" s="15"/>
      <c r="D11" s="15"/>
      <c r="E11" s="15"/>
      <c r="F11" s="15"/>
      <c r="G11" s="25">
        <v>6</v>
      </c>
      <c r="H11" s="704" t="s">
        <v>57</v>
      </c>
      <c r="I11" s="705" t="s">
        <v>57</v>
      </c>
      <c r="J11" s="679">
        <v>0</v>
      </c>
      <c r="K11" s="679">
        <v>0</v>
      </c>
      <c r="L11" s="689">
        <v>0</v>
      </c>
      <c r="M11" s="689">
        <v>0</v>
      </c>
      <c r="N11" s="693">
        <v>11</v>
      </c>
      <c r="O11" s="693">
        <v>11</v>
      </c>
      <c r="P11" s="691">
        <v>167</v>
      </c>
      <c r="Q11" s="692">
        <v>167</v>
      </c>
      <c r="R11" s="26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29" ht="18.600000000000001">
      <c r="A12" s="15"/>
      <c r="B12" s="15"/>
      <c r="C12" s="15"/>
      <c r="D12" s="15"/>
      <c r="E12" s="15"/>
      <c r="F12" s="15"/>
      <c r="G12" s="25">
        <v>7</v>
      </c>
      <c r="H12" s="704" t="s">
        <v>62</v>
      </c>
      <c r="I12" s="705" t="s">
        <v>62</v>
      </c>
      <c r="J12" s="679">
        <v>0</v>
      </c>
      <c r="K12" s="679">
        <v>0</v>
      </c>
      <c r="L12" s="689">
        <v>0</v>
      </c>
      <c r="M12" s="689">
        <v>0</v>
      </c>
      <c r="N12" s="693">
        <v>5</v>
      </c>
      <c r="O12" s="693">
        <v>5</v>
      </c>
      <c r="P12" s="691">
        <v>96</v>
      </c>
      <c r="Q12" s="692">
        <v>96</v>
      </c>
      <c r="R12" s="26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29" ht="18.600000000000001">
      <c r="A13" s="15"/>
      <c r="B13" s="15"/>
      <c r="C13" s="15"/>
      <c r="D13" s="15"/>
      <c r="E13" s="15"/>
      <c r="F13" s="15"/>
      <c r="G13" s="25">
        <v>8</v>
      </c>
      <c r="H13" s="704" t="s">
        <v>25</v>
      </c>
      <c r="I13" s="705" t="s">
        <v>25</v>
      </c>
      <c r="J13" s="679">
        <v>0</v>
      </c>
      <c r="K13" s="679">
        <v>0</v>
      </c>
      <c r="L13" s="689">
        <v>0</v>
      </c>
      <c r="M13" s="689">
        <v>0</v>
      </c>
      <c r="N13" s="693">
        <v>4</v>
      </c>
      <c r="O13" s="693">
        <v>4</v>
      </c>
      <c r="P13" s="691">
        <v>87</v>
      </c>
      <c r="Q13" s="692">
        <v>87</v>
      </c>
      <c r="R13" s="26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1:29" ht="18.600000000000001">
      <c r="A14" s="15"/>
      <c r="B14" s="15"/>
      <c r="C14" s="15"/>
      <c r="D14" s="15"/>
      <c r="E14" s="15"/>
      <c r="F14" s="15"/>
      <c r="G14" s="25">
        <v>9</v>
      </c>
      <c r="H14" s="704" t="s">
        <v>28</v>
      </c>
      <c r="I14" s="705" t="s">
        <v>28</v>
      </c>
      <c r="J14" s="679">
        <v>0</v>
      </c>
      <c r="K14" s="679">
        <v>0</v>
      </c>
      <c r="L14" s="689">
        <v>0</v>
      </c>
      <c r="M14" s="689">
        <v>0</v>
      </c>
      <c r="N14" s="693">
        <v>2</v>
      </c>
      <c r="O14" s="693">
        <v>2</v>
      </c>
      <c r="P14" s="691">
        <v>118</v>
      </c>
      <c r="Q14" s="692">
        <v>118</v>
      </c>
      <c r="R14" s="26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1:29" ht="18.600000000000001">
      <c r="A15" s="15"/>
      <c r="B15" s="15"/>
      <c r="C15" s="15"/>
      <c r="D15" s="15"/>
      <c r="E15" s="15"/>
      <c r="F15" s="15"/>
      <c r="G15" s="25">
        <v>10</v>
      </c>
      <c r="H15" s="704" t="s">
        <v>46</v>
      </c>
      <c r="I15" s="705" t="s">
        <v>46</v>
      </c>
      <c r="J15" s="679">
        <v>0</v>
      </c>
      <c r="K15" s="679">
        <v>0</v>
      </c>
      <c r="L15" s="689">
        <v>0</v>
      </c>
      <c r="M15" s="689">
        <v>0</v>
      </c>
      <c r="N15" s="693">
        <v>2</v>
      </c>
      <c r="O15" s="693">
        <v>2</v>
      </c>
      <c r="P15" s="691">
        <v>80</v>
      </c>
      <c r="Q15" s="692">
        <v>80</v>
      </c>
      <c r="R15" s="2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1:29" ht="18.600000000000001">
      <c r="A16" s="15"/>
      <c r="B16" s="15"/>
      <c r="C16" s="15"/>
      <c r="D16" s="15"/>
      <c r="E16" s="15"/>
      <c r="F16" s="15"/>
      <c r="G16" s="25">
        <v>11</v>
      </c>
      <c r="H16" s="704" t="s">
        <v>43</v>
      </c>
      <c r="I16" s="705" t="s">
        <v>43</v>
      </c>
      <c r="J16" s="679">
        <v>0</v>
      </c>
      <c r="K16" s="679">
        <v>0</v>
      </c>
      <c r="L16" s="689">
        <v>0</v>
      </c>
      <c r="M16" s="689">
        <v>0</v>
      </c>
      <c r="N16" s="693">
        <v>2</v>
      </c>
      <c r="O16" s="693">
        <v>2</v>
      </c>
      <c r="P16" s="691">
        <v>50</v>
      </c>
      <c r="Q16" s="692">
        <v>50</v>
      </c>
      <c r="R16" s="26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1:29" ht="18.600000000000001">
      <c r="A17" s="15"/>
      <c r="B17" s="15"/>
      <c r="C17" s="15"/>
      <c r="D17" s="15"/>
      <c r="E17" s="15"/>
      <c r="F17" s="15"/>
      <c r="G17" s="25">
        <v>12</v>
      </c>
      <c r="H17" s="704" t="s">
        <v>70</v>
      </c>
      <c r="I17" s="705" t="s">
        <v>70</v>
      </c>
      <c r="J17" s="679">
        <v>0</v>
      </c>
      <c r="K17" s="679">
        <v>0</v>
      </c>
      <c r="L17" s="689">
        <v>0</v>
      </c>
      <c r="M17" s="689">
        <v>0</v>
      </c>
      <c r="N17" s="693">
        <v>2</v>
      </c>
      <c r="O17" s="693">
        <v>2</v>
      </c>
      <c r="P17" s="691">
        <v>39</v>
      </c>
      <c r="Q17" s="692">
        <v>39</v>
      </c>
      <c r="R17" s="26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1:29" ht="18.600000000000001">
      <c r="A18" s="15"/>
      <c r="B18" s="15"/>
      <c r="C18" s="15"/>
      <c r="D18" s="15"/>
      <c r="E18" s="15"/>
      <c r="F18" s="15"/>
      <c r="G18" s="25">
        <v>13</v>
      </c>
      <c r="H18" s="704" t="s">
        <v>58</v>
      </c>
      <c r="I18" s="705" t="s">
        <v>58</v>
      </c>
      <c r="J18" s="679">
        <v>0</v>
      </c>
      <c r="K18" s="679">
        <v>0</v>
      </c>
      <c r="L18" s="689">
        <v>0</v>
      </c>
      <c r="M18" s="689">
        <v>0</v>
      </c>
      <c r="N18" s="693">
        <v>2</v>
      </c>
      <c r="O18" s="693">
        <v>2</v>
      </c>
      <c r="P18" s="691">
        <v>14</v>
      </c>
      <c r="Q18" s="692">
        <v>14</v>
      </c>
      <c r="R18" s="26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1:29" ht="18.600000000000001">
      <c r="A19" s="15"/>
      <c r="B19" s="15"/>
      <c r="C19" s="15"/>
      <c r="D19" s="15"/>
      <c r="E19" s="15"/>
      <c r="F19" s="15"/>
      <c r="G19" s="25">
        <v>14</v>
      </c>
      <c r="H19" s="704" t="s">
        <v>13</v>
      </c>
      <c r="I19" s="705" t="s">
        <v>13</v>
      </c>
      <c r="J19" s="679">
        <v>0</v>
      </c>
      <c r="K19" s="679">
        <v>0</v>
      </c>
      <c r="L19" s="689">
        <v>0</v>
      </c>
      <c r="M19" s="689">
        <v>0</v>
      </c>
      <c r="N19" s="693">
        <v>1</v>
      </c>
      <c r="O19" s="693">
        <v>1</v>
      </c>
      <c r="P19" s="691">
        <v>59</v>
      </c>
      <c r="Q19" s="692">
        <v>59</v>
      </c>
      <c r="R19" s="26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1:29" ht="18.600000000000001">
      <c r="A20" s="15"/>
      <c r="B20" s="15"/>
      <c r="C20" s="15"/>
      <c r="D20" s="15"/>
      <c r="E20" s="15"/>
      <c r="F20" s="15"/>
      <c r="G20" s="25">
        <v>15</v>
      </c>
      <c r="H20" s="704" t="s">
        <v>2</v>
      </c>
      <c r="I20" s="705" t="s">
        <v>2</v>
      </c>
      <c r="J20" s="679">
        <v>0</v>
      </c>
      <c r="K20" s="679">
        <v>0</v>
      </c>
      <c r="L20" s="689">
        <v>0</v>
      </c>
      <c r="M20" s="689">
        <v>0</v>
      </c>
      <c r="N20" s="693">
        <v>1</v>
      </c>
      <c r="O20" s="693">
        <v>1</v>
      </c>
      <c r="P20" s="691">
        <v>12</v>
      </c>
      <c r="Q20" s="692">
        <v>12</v>
      </c>
      <c r="R20" s="26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1:29" ht="18.600000000000001">
      <c r="A21" s="15"/>
      <c r="B21" s="15"/>
      <c r="C21" s="15"/>
      <c r="D21" s="15"/>
      <c r="E21" s="15"/>
      <c r="F21" s="15"/>
      <c r="G21" s="25">
        <v>16</v>
      </c>
      <c r="H21" s="704" t="s">
        <v>33</v>
      </c>
      <c r="I21" s="705" t="s">
        <v>33</v>
      </c>
      <c r="J21" s="679">
        <v>0</v>
      </c>
      <c r="K21" s="679">
        <v>0</v>
      </c>
      <c r="L21" s="689">
        <v>0</v>
      </c>
      <c r="M21" s="689">
        <v>0</v>
      </c>
      <c r="N21" s="693">
        <v>0</v>
      </c>
      <c r="O21" s="693">
        <v>0</v>
      </c>
      <c r="P21" s="691">
        <v>38</v>
      </c>
      <c r="Q21" s="692">
        <v>38</v>
      </c>
      <c r="R21" s="26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29" ht="18.600000000000001">
      <c r="A22" s="15"/>
      <c r="B22" s="15"/>
      <c r="C22" s="15"/>
      <c r="D22" s="15"/>
      <c r="E22" s="15"/>
      <c r="F22" s="15"/>
      <c r="G22" s="25">
        <v>17</v>
      </c>
      <c r="H22" s="704" t="s">
        <v>32</v>
      </c>
      <c r="I22" s="705" t="s">
        <v>32</v>
      </c>
      <c r="J22" s="679">
        <v>0</v>
      </c>
      <c r="K22" s="679">
        <v>0</v>
      </c>
      <c r="L22" s="689">
        <v>0</v>
      </c>
      <c r="M22" s="689">
        <v>0</v>
      </c>
      <c r="N22" s="693">
        <v>0</v>
      </c>
      <c r="O22" s="693">
        <v>0</v>
      </c>
      <c r="P22" s="691">
        <v>24</v>
      </c>
      <c r="Q22" s="692">
        <v>24</v>
      </c>
      <c r="R22" s="26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29" ht="18.600000000000001">
      <c r="A23" s="15"/>
      <c r="B23" s="15"/>
      <c r="C23" s="15"/>
      <c r="D23" s="15"/>
      <c r="E23" s="15"/>
      <c r="F23" s="15"/>
      <c r="G23" s="25">
        <v>18</v>
      </c>
      <c r="H23" s="704" t="s">
        <v>36</v>
      </c>
      <c r="I23" s="705" t="s">
        <v>36</v>
      </c>
      <c r="J23" s="679">
        <v>0</v>
      </c>
      <c r="K23" s="679">
        <v>0</v>
      </c>
      <c r="L23" s="689">
        <v>0</v>
      </c>
      <c r="M23" s="689">
        <v>0</v>
      </c>
      <c r="N23" s="693">
        <v>0</v>
      </c>
      <c r="O23" s="693">
        <v>0</v>
      </c>
      <c r="P23" s="691">
        <v>12</v>
      </c>
      <c r="Q23" s="692">
        <v>12</v>
      </c>
      <c r="R23" s="26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29" ht="18.600000000000001">
      <c r="A24" s="15"/>
      <c r="B24" s="15"/>
      <c r="C24" s="15"/>
      <c r="D24" s="15"/>
      <c r="E24" s="15"/>
      <c r="F24" s="15"/>
      <c r="G24" s="25">
        <v>19</v>
      </c>
      <c r="H24" s="704" t="s">
        <v>37</v>
      </c>
      <c r="I24" s="705" t="s">
        <v>37</v>
      </c>
      <c r="J24" s="679">
        <v>0</v>
      </c>
      <c r="K24" s="679">
        <v>0</v>
      </c>
      <c r="L24" s="689">
        <v>0</v>
      </c>
      <c r="M24" s="689">
        <v>0</v>
      </c>
      <c r="N24" s="693">
        <v>0</v>
      </c>
      <c r="O24" s="693">
        <v>0</v>
      </c>
      <c r="P24" s="691">
        <v>1</v>
      </c>
      <c r="Q24" s="692">
        <v>1</v>
      </c>
      <c r="R24" s="26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1:29" ht="18.600000000000001">
      <c r="A25" s="15"/>
      <c r="B25" s="15"/>
      <c r="C25" s="15"/>
      <c r="D25" s="15"/>
      <c r="E25" s="15"/>
      <c r="F25" s="15"/>
      <c r="G25" s="25">
        <v>20</v>
      </c>
      <c r="H25" s="704" t="s">
        <v>48</v>
      </c>
      <c r="I25" s="705" t="s">
        <v>48</v>
      </c>
      <c r="J25" s="679">
        <v>0</v>
      </c>
      <c r="K25" s="679">
        <v>0</v>
      </c>
      <c r="L25" s="689">
        <v>0</v>
      </c>
      <c r="M25" s="689">
        <v>0</v>
      </c>
      <c r="N25" s="693">
        <v>0</v>
      </c>
      <c r="O25" s="693">
        <v>0</v>
      </c>
      <c r="P25" s="691">
        <v>1</v>
      </c>
      <c r="Q25" s="692">
        <v>1</v>
      </c>
      <c r="R25" s="26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1:29" ht="18.600000000000001">
      <c r="A26" s="15"/>
      <c r="B26" s="15"/>
      <c r="C26" s="15"/>
      <c r="D26" s="15"/>
      <c r="E26" s="15"/>
      <c r="F26" s="15"/>
      <c r="G26" s="25">
        <v>21</v>
      </c>
      <c r="H26" s="168" t="s">
        <v>63</v>
      </c>
      <c r="I26" s="169" t="s">
        <v>63</v>
      </c>
      <c r="J26" s="694">
        <v>0</v>
      </c>
      <c r="K26" s="694">
        <v>0</v>
      </c>
      <c r="L26" s="689">
        <v>0</v>
      </c>
      <c r="M26" s="689">
        <v>0</v>
      </c>
      <c r="N26" s="693">
        <v>0</v>
      </c>
      <c r="O26" s="693">
        <v>0</v>
      </c>
      <c r="P26" s="691">
        <v>1</v>
      </c>
      <c r="Q26" s="692">
        <v>1</v>
      </c>
      <c r="R26" s="26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1:29" ht="18.600000000000001">
      <c r="A27" s="15"/>
      <c r="B27" s="15"/>
      <c r="C27" s="15"/>
      <c r="D27" s="15"/>
      <c r="E27" s="15"/>
      <c r="F27" s="15"/>
      <c r="G27" s="25">
        <v>22</v>
      </c>
      <c r="H27" s="704" t="s">
        <v>61</v>
      </c>
      <c r="I27" s="705" t="s">
        <v>61</v>
      </c>
      <c r="J27" s="679">
        <v>0</v>
      </c>
      <c r="K27" s="679">
        <v>0</v>
      </c>
      <c r="L27" s="689">
        <v>0</v>
      </c>
      <c r="M27" s="689">
        <v>0</v>
      </c>
      <c r="N27" s="693">
        <v>0</v>
      </c>
      <c r="O27" s="693">
        <v>0</v>
      </c>
      <c r="P27" s="691">
        <v>1</v>
      </c>
      <c r="Q27" s="692">
        <v>1</v>
      </c>
      <c r="R27" s="26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1:29" ht="18.600000000000001">
      <c r="A28" s="15"/>
      <c r="B28" s="15"/>
      <c r="C28" s="15"/>
      <c r="D28" s="15"/>
      <c r="E28" s="15"/>
      <c r="F28" s="15"/>
      <c r="G28" s="25">
        <v>23</v>
      </c>
      <c r="H28" s="704" t="s">
        <v>71</v>
      </c>
      <c r="I28" s="705" t="s">
        <v>71</v>
      </c>
      <c r="J28" s="679">
        <v>0</v>
      </c>
      <c r="K28" s="679">
        <v>0</v>
      </c>
      <c r="L28" s="689">
        <v>0</v>
      </c>
      <c r="M28" s="689">
        <v>0</v>
      </c>
      <c r="N28" s="693">
        <v>0</v>
      </c>
      <c r="O28" s="693">
        <v>0</v>
      </c>
      <c r="P28" s="691">
        <v>1</v>
      </c>
      <c r="Q28" s="692">
        <v>1</v>
      </c>
      <c r="R28" s="26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</row>
    <row r="29" spans="1:29" ht="18.600000000000001">
      <c r="A29" s="15"/>
      <c r="B29" s="15"/>
      <c r="C29" s="15"/>
      <c r="D29" s="15"/>
      <c r="E29" s="15"/>
      <c r="F29" s="15"/>
      <c r="G29" s="25">
        <v>24</v>
      </c>
      <c r="H29" s="704" t="s">
        <v>41</v>
      </c>
      <c r="I29" s="705" t="s">
        <v>41</v>
      </c>
      <c r="J29" s="679">
        <v>0</v>
      </c>
      <c r="K29" s="679">
        <v>0</v>
      </c>
      <c r="L29" s="689">
        <v>0</v>
      </c>
      <c r="M29" s="689">
        <v>0</v>
      </c>
      <c r="N29" s="693">
        <v>0</v>
      </c>
      <c r="O29" s="693">
        <v>0</v>
      </c>
      <c r="P29" s="691">
        <v>0</v>
      </c>
      <c r="Q29" s="692">
        <v>0</v>
      </c>
      <c r="R29" s="26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</row>
    <row r="30" spans="1:29" ht="18.600000000000001">
      <c r="A30" s="15"/>
      <c r="B30" s="15"/>
      <c r="C30" s="15"/>
      <c r="D30" s="15"/>
      <c r="E30" s="15"/>
      <c r="F30" s="15"/>
      <c r="G30" s="25">
        <v>25</v>
      </c>
      <c r="H30" s="704" t="s">
        <v>40</v>
      </c>
      <c r="I30" s="705" t="s">
        <v>40</v>
      </c>
      <c r="J30" s="679">
        <v>0</v>
      </c>
      <c r="K30" s="679">
        <v>0</v>
      </c>
      <c r="L30" s="689">
        <v>0</v>
      </c>
      <c r="M30" s="689">
        <v>0</v>
      </c>
      <c r="N30" s="693">
        <v>0</v>
      </c>
      <c r="O30" s="693">
        <v>0</v>
      </c>
      <c r="P30" s="691">
        <v>0</v>
      </c>
      <c r="Q30" s="692">
        <v>0</v>
      </c>
      <c r="R30" s="26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</row>
    <row r="31" spans="1:29" ht="18.600000000000001">
      <c r="A31" s="15"/>
      <c r="B31" s="15"/>
      <c r="C31" s="15"/>
      <c r="D31" s="15"/>
      <c r="E31" s="15"/>
      <c r="F31" s="15"/>
      <c r="G31" s="25">
        <v>26</v>
      </c>
      <c r="H31" s="704" t="s">
        <v>47</v>
      </c>
      <c r="I31" s="705" t="s">
        <v>47</v>
      </c>
      <c r="J31" s="679">
        <v>0</v>
      </c>
      <c r="K31" s="679">
        <v>0</v>
      </c>
      <c r="L31" s="689">
        <v>0</v>
      </c>
      <c r="M31" s="689">
        <v>0</v>
      </c>
      <c r="N31" s="690">
        <v>0</v>
      </c>
      <c r="O31" s="690">
        <v>0</v>
      </c>
      <c r="P31" s="691">
        <v>0</v>
      </c>
      <c r="Q31" s="692">
        <v>0</v>
      </c>
      <c r="R31" s="26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</row>
    <row r="32" spans="1:29" ht="18.600000000000001">
      <c r="A32" s="15"/>
      <c r="B32" s="15"/>
      <c r="C32" s="15"/>
      <c r="D32" s="15"/>
      <c r="E32" s="15"/>
      <c r="F32" s="15"/>
      <c r="G32" s="25">
        <v>27</v>
      </c>
      <c r="H32" s="699" t="s">
        <v>35</v>
      </c>
      <c r="I32" s="700" t="s">
        <v>35</v>
      </c>
      <c r="J32" s="679">
        <v>0</v>
      </c>
      <c r="K32" s="679">
        <v>0</v>
      </c>
      <c r="L32" s="689">
        <v>0</v>
      </c>
      <c r="M32" s="689">
        <v>0</v>
      </c>
      <c r="N32" s="681">
        <v>0</v>
      </c>
      <c r="O32" s="681">
        <v>0</v>
      </c>
      <c r="P32" s="682">
        <v>0</v>
      </c>
      <c r="Q32" s="683">
        <v>0</v>
      </c>
      <c r="R32" s="26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</row>
    <row r="33" spans="1:29" ht="18.600000000000001">
      <c r="A33" s="15"/>
      <c r="B33" s="15"/>
      <c r="C33" s="15"/>
      <c r="D33" s="15"/>
      <c r="E33" s="15"/>
      <c r="F33" s="15"/>
      <c r="G33" s="25">
        <v>28</v>
      </c>
      <c r="H33" s="699" t="s">
        <v>39</v>
      </c>
      <c r="I33" s="700" t="s">
        <v>39</v>
      </c>
      <c r="J33" s="679">
        <v>0</v>
      </c>
      <c r="K33" s="679">
        <v>0</v>
      </c>
      <c r="L33" s="689">
        <v>0</v>
      </c>
      <c r="M33" s="689">
        <v>0</v>
      </c>
      <c r="N33" s="681">
        <v>0</v>
      </c>
      <c r="O33" s="681">
        <v>0</v>
      </c>
      <c r="P33" s="682">
        <v>0</v>
      </c>
      <c r="Q33" s="683">
        <v>0</v>
      </c>
      <c r="R33" s="26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</row>
    <row r="34" spans="1:29" ht="18.600000000000001">
      <c r="A34" s="15"/>
      <c r="B34" s="15"/>
      <c r="C34" s="15"/>
      <c r="D34" s="15"/>
      <c r="E34" s="15"/>
      <c r="F34" s="15"/>
      <c r="G34" s="25">
        <v>29</v>
      </c>
      <c r="H34" s="699" t="s">
        <v>3</v>
      </c>
      <c r="I34" s="700" t="s">
        <v>3</v>
      </c>
      <c r="J34" s="679">
        <v>0</v>
      </c>
      <c r="K34" s="679">
        <v>0</v>
      </c>
      <c r="L34" s="689">
        <v>0</v>
      </c>
      <c r="M34" s="689">
        <v>0</v>
      </c>
      <c r="N34" s="681">
        <v>0</v>
      </c>
      <c r="O34" s="681">
        <v>0</v>
      </c>
      <c r="P34" s="682">
        <v>0</v>
      </c>
      <c r="Q34" s="683">
        <v>0</v>
      </c>
      <c r="R34" s="26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</row>
    <row r="35" spans="1:29" ht="18.600000000000001">
      <c r="A35" s="15"/>
      <c r="B35" s="15"/>
      <c r="C35" s="15"/>
      <c r="D35" s="15"/>
      <c r="E35" s="15"/>
      <c r="F35" s="15"/>
      <c r="G35" s="25">
        <v>30</v>
      </c>
      <c r="H35" s="699" t="s">
        <v>59</v>
      </c>
      <c r="I35" s="700" t="s">
        <v>59</v>
      </c>
      <c r="J35" s="679">
        <v>0</v>
      </c>
      <c r="K35" s="679">
        <v>0</v>
      </c>
      <c r="L35" s="680">
        <v>0</v>
      </c>
      <c r="M35" s="680">
        <v>0</v>
      </c>
      <c r="N35" s="681">
        <v>0</v>
      </c>
      <c r="O35" s="681">
        <v>0</v>
      </c>
      <c r="P35" s="682">
        <v>0</v>
      </c>
      <c r="Q35" s="683">
        <v>0</v>
      </c>
      <c r="R35" s="26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</row>
    <row r="36" spans="1:29" ht="19.2" thickBot="1">
      <c r="A36" s="15"/>
      <c r="B36" s="15"/>
      <c r="C36" s="15"/>
      <c r="D36" s="15"/>
      <c r="E36" s="15"/>
      <c r="F36" s="15"/>
      <c r="G36" s="25">
        <v>31</v>
      </c>
      <c r="H36" s="701" t="s">
        <v>74</v>
      </c>
      <c r="I36" s="702" t="s">
        <v>74</v>
      </c>
      <c r="J36" s="684">
        <v>0</v>
      </c>
      <c r="K36" s="684">
        <v>0</v>
      </c>
      <c r="L36" s="685">
        <v>0</v>
      </c>
      <c r="M36" s="685">
        <v>0</v>
      </c>
      <c r="N36" s="686">
        <v>0</v>
      </c>
      <c r="O36" s="686">
        <v>0</v>
      </c>
      <c r="P36" s="687">
        <v>0</v>
      </c>
      <c r="Q36" s="688">
        <v>0</v>
      </c>
      <c r="R36" s="26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</row>
    <row r="37" spans="1:29" ht="18.600000000000001">
      <c r="A37" s="15"/>
      <c r="B37" s="15"/>
      <c r="C37" s="15"/>
      <c r="D37" s="15"/>
      <c r="E37" s="15"/>
      <c r="F37" s="15"/>
      <c r="G37" s="25"/>
      <c r="H37" s="703"/>
      <c r="I37" s="703"/>
      <c r="J37" s="675"/>
      <c r="K37" s="675"/>
      <c r="L37" s="676"/>
      <c r="M37" s="676"/>
      <c r="N37" s="677"/>
      <c r="O37" s="677"/>
      <c r="P37" s="678"/>
      <c r="Q37" s="678"/>
      <c r="R37" s="26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</row>
    <row r="38" spans="1:29" ht="18.600000000000001">
      <c r="A38" s="15"/>
      <c r="B38" s="15"/>
      <c r="C38" s="15"/>
      <c r="D38" s="15"/>
      <c r="E38" s="15"/>
      <c r="F38" s="15"/>
      <c r="G38" s="25"/>
      <c r="H38" s="695"/>
      <c r="I38" s="695"/>
      <c r="J38" s="675"/>
      <c r="K38" s="675"/>
      <c r="L38" s="676"/>
      <c r="M38" s="676"/>
      <c r="N38" s="677"/>
      <c r="O38" s="677"/>
      <c r="P38" s="678"/>
      <c r="Q38" s="678"/>
      <c r="R38" s="26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</row>
    <row r="39" spans="1:29" ht="18.600000000000001">
      <c r="A39" s="15"/>
      <c r="B39" s="15"/>
      <c r="C39" s="15"/>
      <c r="D39" s="15"/>
      <c r="E39" s="15"/>
      <c r="F39" s="15"/>
      <c r="G39" s="25"/>
      <c r="H39" s="695"/>
      <c r="I39" s="695"/>
      <c r="J39" s="675"/>
      <c r="K39" s="675"/>
      <c r="L39" s="676"/>
      <c r="M39" s="676"/>
      <c r="N39" s="677"/>
      <c r="O39" s="677"/>
      <c r="P39" s="678"/>
      <c r="Q39" s="678"/>
      <c r="R39" s="26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</row>
    <row r="40" spans="1:29" ht="18.600000000000001">
      <c r="A40" s="15"/>
      <c r="B40" s="15"/>
      <c r="C40" s="15"/>
      <c r="D40" s="15"/>
      <c r="E40" s="15"/>
      <c r="F40" s="15"/>
      <c r="G40" s="25"/>
      <c r="H40" s="695"/>
      <c r="I40" s="695"/>
      <c r="J40" s="675"/>
      <c r="K40" s="675"/>
      <c r="L40" s="676"/>
      <c r="M40" s="676"/>
      <c r="N40" s="677"/>
      <c r="O40" s="677"/>
      <c r="P40" s="678"/>
      <c r="Q40" s="678"/>
      <c r="R40" s="26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</row>
    <row r="41" spans="1:29" ht="18.600000000000001">
      <c r="A41" s="15"/>
      <c r="B41" s="15"/>
      <c r="C41" s="15"/>
      <c r="D41" s="15"/>
      <c r="E41" s="15"/>
      <c r="F41" s="15"/>
      <c r="G41" s="25"/>
      <c r="H41" s="695"/>
      <c r="I41" s="695"/>
      <c r="J41" s="675"/>
      <c r="K41" s="675"/>
      <c r="L41" s="676"/>
      <c r="M41" s="676"/>
      <c r="N41" s="677"/>
      <c r="O41" s="677"/>
      <c r="P41" s="678"/>
      <c r="Q41" s="678"/>
      <c r="R41" s="26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</row>
    <row r="42" spans="1:29" ht="18.600000000000001">
      <c r="A42" s="15"/>
      <c r="B42" s="15"/>
      <c r="C42" s="15"/>
      <c r="D42" s="15"/>
      <c r="E42" s="15"/>
      <c r="F42" s="15"/>
      <c r="G42" s="25"/>
      <c r="H42" s="695"/>
      <c r="I42" s="695"/>
      <c r="J42" s="675"/>
      <c r="K42" s="675"/>
      <c r="L42" s="676"/>
      <c r="M42" s="676"/>
      <c r="N42" s="677"/>
      <c r="O42" s="677"/>
      <c r="P42" s="678"/>
      <c r="Q42" s="678"/>
      <c r="R42" s="26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</row>
    <row r="43" spans="1:29" ht="18.600000000000001">
      <c r="A43" s="15"/>
      <c r="B43" s="15"/>
      <c r="C43" s="15"/>
      <c r="D43" s="15"/>
      <c r="E43" s="15"/>
      <c r="F43" s="15"/>
      <c r="G43" s="25"/>
      <c r="H43" s="695"/>
      <c r="I43" s="695"/>
      <c r="J43" s="698"/>
      <c r="K43" s="698"/>
      <c r="L43" s="676"/>
      <c r="M43" s="676"/>
      <c r="N43" s="677"/>
      <c r="O43" s="677"/>
      <c r="P43" s="678"/>
      <c r="Q43" s="678"/>
      <c r="R43" s="26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</row>
    <row r="44" spans="1:29" ht="18.600000000000001">
      <c r="A44" s="15"/>
      <c r="B44" s="15"/>
      <c r="C44" s="15"/>
      <c r="D44" s="15"/>
      <c r="E44" s="15"/>
      <c r="F44" s="15"/>
      <c r="G44" s="27"/>
      <c r="H44" s="695"/>
      <c r="I44" s="695"/>
      <c r="J44" s="28"/>
      <c r="K44" s="29"/>
      <c r="L44" s="26"/>
      <c r="M44" s="17"/>
      <c r="N44" s="29"/>
      <c r="O44" s="26"/>
      <c r="P44" s="17"/>
      <c r="Q44" s="29"/>
      <c r="R44" s="26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</row>
    <row r="45" spans="1:29" ht="18.600000000000001">
      <c r="A45" s="15"/>
      <c r="B45" s="15"/>
      <c r="C45" s="15"/>
      <c r="D45" s="15"/>
      <c r="E45" s="15"/>
      <c r="F45" s="15"/>
      <c r="G45" s="27"/>
      <c r="H45" s="695"/>
      <c r="I45" s="695"/>
      <c r="J45" s="28"/>
      <c r="K45" s="29"/>
      <c r="L45" s="26"/>
      <c r="M45" s="17"/>
      <c r="N45" s="29"/>
      <c r="O45" s="26"/>
      <c r="P45" s="17"/>
      <c r="Q45" s="29"/>
      <c r="R45" s="26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</row>
    <row r="46" spans="1:29" ht="18.600000000000001">
      <c r="A46" s="15"/>
      <c r="B46" s="15"/>
      <c r="C46" s="15"/>
      <c r="D46" s="15"/>
      <c r="E46" s="15"/>
      <c r="F46" s="15"/>
      <c r="G46" s="27"/>
      <c r="H46" s="695"/>
      <c r="I46" s="695"/>
      <c r="J46" s="28"/>
      <c r="K46" s="29"/>
      <c r="L46" s="26"/>
      <c r="M46" s="17"/>
      <c r="N46" s="29"/>
      <c r="O46" s="26"/>
      <c r="P46" s="17"/>
      <c r="Q46" s="29"/>
      <c r="R46" s="26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</row>
    <row r="47" spans="1:29" ht="18.600000000000001">
      <c r="A47" s="15"/>
      <c r="B47" s="15"/>
      <c r="C47" s="15"/>
      <c r="D47" s="15"/>
      <c r="E47" s="15"/>
      <c r="F47" s="15"/>
      <c r="G47" s="27"/>
      <c r="H47" s="695"/>
      <c r="I47" s="695"/>
      <c r="J47" s="30"/>
      <c r="K47" s="29"/>
      <c r="L47" s="26"/>
      <c r="M47" s="17"/>
      <c r="N47" s="29"/>
      <c r="O47" s="26"/>
      <c r="P47" s="17"/>
      <c r="Q47" s="29"/>
      <c r="R47" s="26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</row>
    <row r="48" spans="1:29" ht="18.600000000000001">
      <c r="A48" s="15"/>
      <c r="B48" s="15"/>
      <c r="C48" s="15"/>
      <c r="D48" s="15"/>
      <c r="E48" s="15"/>
      <c r="F48" s="15"/>
      <c r="G48" s="27"/>
      <c r="H48" s="696"/>
      <c r="I48" s="696"/>
      <c r="J48" s="28"/>
      <c r="K48" s="29"/>
      <c r="L48" s="31"/>
      <c r="M48" s="17"/>
      <c r="N48" s="29"/>
      <c r="O48" s="26"/>
      <c r="P48" s="17"/>
      <c r="Q48" s="29"/>
      <c r="R48" s="26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</row>
    <row r="49" spans="1:29" ht="18.600000000000001">
      <c r="A49" s="15"/>
      <c r="B49" s="15"/>
      <c r="C49" s="15"/>
      <c r="D49" s="15"/>
      <c r="E49" s="15"/>
      <c r="F49" s="15"/>
      <c r="G49" s="27"/>
      <c r="H49" s="696"/>
      <c r="I49" s="696"/>
      <c r="J49" s="32"/>
      <c r="K49" s="29"/>
      <c r="L49" s="26"/>
      <c r="M49" s="17"/>
      <c r="N49" s="29"/>
      <c r="O49" s="26"/>
      <c r="P49" s="17"/>
      <c r="Q49" s="29"/>
      <c r="R49" s="26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</row>
    <row r="50" spans="1:29">
      <c r="A50" s="15"/>
      <c r="B50" s="15"/>
      <c r="C50" s="15"/>
      <c r="D50" s="15"/>
      <c r="E50" s="15"/>
      <c r="F50" s="15"/>
      <c r="G50" s="697"/>
      <c r="H50" s="697"/>
      <c r="I50" s="697"/>
      <c r="J50" s="697"/>
      <c r="K50" s="697"/>
      <c r="L50" s="697"/>
      <c r="M50" s="697"/>
      <c r="N50" s="697"/>
      <c r="O50" s="697"/>
      <c r="P50" s="697"/>
      <c r="Q50" s="697"/>
      <c r="R50" s="697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</row>
    <row r="51" spans="1:29" ht="21.6">
      <c r="A51" s="15"/>
      <c r="B51" s="15"/>
      <c r="C51" s="15"/>
      <c r="D51" s="15"/>
      <c r="E51" s="15"/>
      <c r="F51" s="15"/>
      <c r="G51" s="17"/>
      <c r="H51" s="17"/>
      <c r="I51" s="17"/>
      <c r="J51" s="17"/>
      <c r="K51" s="33"/>
      <c r="L51" s="34"/>
      <c r="M51" s="17"/>
      <c r="N51" s="33"/>
      <c r="O51" s="34"/>
      <c r="P51" s="17"/>
      <c r="Q51" s="33"/>
      <c r="R51" s="34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</row>
    <row r="52" spans="1:29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</row>
    <row r="53" spans="1:29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</row>
    <row r="54" spans="1:29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</row>
    <row r="55" spans="1:29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</row>
    <row r="56" spans="1:29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</row>
    <row r="57" spans="1:29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</row>
    <row r="58" spans="1:29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</row>
    <row r="59" spans="1:29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</row>
    <row r="60" spans="1:29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</row>
    <row r="61" spans="1:29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</row>
    <row r="62" spans="1:29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</row>
    <row r="63" spans="1:29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</row>
    <row r="64" spans="1:29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</row>
    <row r="65" spans="1:29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</row>
    <row r="66" spans="1:29">
      <c r="A66" s="15"/>
      <c r="B66" s="15"/>
      <c r="C66" s="15"/>
      <c r="D66" s="15"/>
      <c r="E66" s="15"/>
      <c r="F66" s="15"/>
    </row>
    <row r="67" spans="1:29">
      <c r="A67" s="15"/>
      <c r="B67" s="15"/>
      <c r="C67" s="15"/>
      <c r="D67" s="15"/>
      <c r="E67" s="15"/>
      <c r="F67" s="15"/>
    </row>
  </sheetData>
  <mergeCells count="203"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B19" sqref="B19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5"/>
      <c r="B1" s="15"/>
      <c r="C1" s="15"/>
      <c r="D1" s="16"/>
      <c r="E1" s="718" t="s">
        <v>68</v>
      </c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15"/>
      <c r="AE1" s="15"/>
      <c r="AF1" s="15"/>
      <c r="AG1" s="15"/>
      <c r="AH1" s="15"/>
      <c r="AI1" s="15"/>
      <c r="AJ1" s="15"/>
      <c r="AK1" s="15"/>
    </row>
    <row r="2" spans="1:37" ht="21.6" thickBot="1">
      <c r="A2" s="15"/>
      <c r="B2" s="15"/>
      <c r="C2" s="15"/>
      <c r="D2" s="17"/>
      <c r="E2" s="139"/>
      <c r="F2" s="139"/>
      <c r="G2" s="305" t="s">
        <v>24</v>
      </c>
      <c r="H2" s="303" t="s">
        <v>66</v>
      </c>
      <c r="I2" s="303" t="s">
        <v>67</v>
      </c>
      <c r="J2" s="306"/>
      <c r="K2" s="307">
        <v>1</v>
      </c>
      <c r="L2" s="307">
        <v>2</v>
      </c>
      <c r="M2" s="307">
        <v>3</v>
      </c>
      <c r="N2" s="307">
        <v>4</v>
      </c>
      <c r="O2" s="307">
        <v>5</v>
      </c>
      <c r="P2" s="304"/>
      <c r="Q2" s="307">
        <v>6</v>
      </c>
      <c r="R2" s="307">
        <v>7</v>
      </c>
      <c r="S2" s="307">
        <v>8</v>
      </c>
      <c r="T2" s="307">
        <v>9</v>
      </c>
      <c r="U2" s="308">
        <v>10</v>
      </c>
      <c r="V2" s="131"/>
      <c r="W2" s="183"/>
      <c r="X2" s="183"/>
      <c r="Y2" s="183"/>
      <c r="Z2" s="183"/>
      <c r="AA2" s="183"/>
      <c r="AB2" s="179"/>
      <c r="AC2" s="15"/>
      <c r="AD2" s="15"/>
      <c r="AE2" s="15"/>
      <c r="AF2" s="15"/>
      <c r="AG2" s="15"/>
      <c r="AH2" s="15"/>
      <c r="AI2" s="15"/>
      <c r="AJ2" s="15"/>
      <c r="AK2" s="15"/>
    </row>
    <row r="3" spans="1:37" ht="18.600000000000001">
      <c r="A3" s="15"/>
      <c r="B3" s="15"/>
      <c r="C3" s="15"/>
      <c r="D3" s="19">
        <v>1</v>
      </c>
      <c r="E3" s="189" t="s">
        <v>57</v>
      </c>
      <c r="F3" s="190"/>
      <c r="G3" s="236">
        <v>42081</v>
      </c>
      <c r="H3" s="237">
        <v>2010</v>
      </c>
      <c r="I3" s="238">
        <f t="shared" ref="I3:I33" si="0">SUM(P3+V3)</f>
        <v>1482</v>
      </c>
      <c r="J3" s="239"/>
      <c r="K3" s="240">
        <v>148</v>
      </c>
      <c r="L3" s="240">
        <v>148</v>
      </c>
      <c r="M3" s="240">
        <v>146</v>
      </c>
      <c r="N3" s="240">
        <v>148</v>
      </c>
      <c r="O3" s="240">
        <v>144</v>
      </c>
      <c r="P3" s="238">
        <f t="shared" ref="P3:P33" si="1">SUM(K3:O3)</f>
        <v>734</v>
      </c>
      <c r="Q3" s="240">
        <v>148</v>
      </c>
      <c r="R3" s="240">
        <v>152</v>
      </c>
      <c r="S3" s="240">
        <v>152</v>
      </c>
      <c r="T3" s="240">
        <v>148</v>
      </c>
      <c r="U3" s="240">
        <v>148</v>
      </c>
      <c r="V3" s="191">
        <f t="shared" ref="V3:V33" si="2">SUM(Q3:U3)</f>
        <v>748</v>
      </c>
      <c r="W3" s="180"/>
      <c r="X3" s="180"/>
      <c r="Y3" s="180"/>
      <c r="Z3" s="180"/>
      <c r="AA3" s="180"/>
      <c r="AB3" s="181"/>
      <c r="AC3" s="15"/>
      <c r="AD3" s="15"/>
      <c r="AE3" s="15"/>
      <c r="AF3" s="15"/>
      <c r="AG3" s="15"/>
      <c r="AH3" s="15"/>
      <c r="AI3" s="15"/>
      <c r="AJ3" s="15"/>
      <c r="AK3" s="15"/>
    </row>
    <row r="4" spans="1:37" ht="18.600000000000001">
      <c r="A4" s="15"/>
      <c r="B4" s="15"/>
      <c r="C4" s="15"/>
      <c r="D4" s="18">
        <v>2</v>
      </c>
      <c r="E4" s="192" t="s">
        <v>58</v>
      </c>
      <c r="F4" s="100"/>
      <c r="G4" s="184">
        <v>42754</v>
      </c>
      <c r="H4" s="185">
        <v>2017</v>
      </c>
      <c r="I4" s="248">
        <f t="shared" si="0"/>
        <v>1471</v>
      </c>
      <c r="J4" s="186"/>
      <c r="K4" s="187">
        <v>147</v>
      </c>
      <c r="L4" s="187">
        <v>148</v>
      </c>
      <c r="M4" s="187">
        <v>148</v>
      </c>
      <c r="N4" s="187">
        <v>144</v>
      </c>
      <c r="O4" s="187">
        <v>148</v>
      </c>
      <c r="P4" s="248">
        <f t="shared" si="1"/>
        <v>735</v>
      </c>
      <c r="Q4" s="187">
        <v>148</v>
      </c>
      <c r="R4" s="187">
        <v>144</v>
      </c>
      <c r="S4" s="187">
        <v>148</v>
      </c>
      <c r="T4" s="187">
        <v>148</v>
      </c>
      <c r="U4" s="187">
        <v>148</v>
      </c>
      <c r="V4" s="193">
        <f t="shared" si="2"/>
        <v>736</v>
      </c>
      <c r="W4" s="182"/>
      <c r="X4" s="180"/>
      <c r="Y4" s="180"/>
      <c r="Z4" s="180"/>
      <c r="AA4" s="180"/>
      <c r="AB4" s="181"/>
      <c r="AC4" s="15"/>
      <c r="AD4" s="15"/>
      <c r="AE4" s="15"/>
      <c r="AF4" s="15"/>
      <c r="AG4" s="15"/>
      <c r="AH4" s="15"/>
      <c r="AI4" s="15"/>
      <c r="AJ4" s="15"/>
      <c r="AK4" s="15"/>
    </row>
    <row r="5" spans="1:37" ht="18.600000000000001">
      <c r="A5" s="15"/>
      <c r="B5" s="15"/>
      <c r="C5" s="15"/>
      <c r="D5" s="19">
        <v>3</v>
      </c>
      <c r="E5" s="192" t="s">
        <v>31</v>
      </c>
      <c r="F5" s="100"/>
      <c r="G5" s="184">
        <v>43405</v>
      </c>
      <c r="H5" s="185">
        <v>2018</v>
      </c>
      <c r="I5" s="248">
        <f t="shared" si="0"/>
        <v>1458</v>
      </c>
      <c r="J5" s="186"/>
      <c r="K5" s="187">
        <v>140</v>
      </c>
      <c r="L5" s="187">
        <v>144</v>
      </c>
      <c r="M5" s="187">
        <v>152</v>
      </c>
      <c r="N5" s="187">
        <v>144</v>
      </c>
      <c r="O5" s="187">
        <v>142</v>
      </c>
      <c r="P5" s="248">
        <f t="shared" si="1"/>
        <v>722</v>
      </c>
      <c r="Q5" s="187">
        <v>148</v>
      </c>
      <c r="R5" s="187">
        <v>148</v>
      </c>
      <c r="S5" s="187">
        <v>148</v>
      </c>
      <c r="T5" s="187">
        <v>148</v>
      </c>
      <c r="U5" s="187">
        <v>144</v>
      </c>
      <c r="V5" s="193">
        <f t="shared" si="2"/>
        <v>736</v>
      </c>
      <c r="W5" s="180"/>
      <c r="X5" s="180"/>
      <c r="Y5" s="180"/>
      <c r="Z5" s="180"/>
      <c r="AA5" s="180"/>
      <c r="AB5" s="181"/>
      <c r="AC5" s="15"/>
      <c r="AD5" s="15"/>
      <c r="AE5" s="15"/>
      <c r="AF5" s="15"/>
      <c r="AG5" s="15"/>
      <c r="AH5" s="15"/>
      <c r="AI5" s="15"/>
      <c r="AJ5" s="15"/>
      <c r="AK5" s="15"/>
    </row>
    <row r="6" spans="1:37" ht="18.600000000000001">
      <c r="A6" s="15"/>
      <c r="B6" s="15"/>
      <c r="C6" s="15"/>
      <c r="D6" s="18">
        <v>4</v>
      </c>
      <c r="E6" s="192" t="s">
        <v>27</v>
      </c>
      <c r="F6" s="100"/>
      <c r="G6" s="184">
        <v>42283</v>
      </c>
      <c r="H6" s="185">
        <v>2005</v>
      </c>
      <c r="I6" s="248">
        <f t="shared" si="0"/>
        <v>1455</v>
      </c>
      <c r="J6" s="186"/>
      <c r="K6" s="187">
        <v>144</v>
      </c>
      <c r="L6" s="187">
        <v>144</v>
      </c>
      <c r="M6" s="187">
        <v>148</v>
      </c>
      <c r="N6" s="187">
        <v>148</v>
      </c>
      <c r="O6" s="187">
        <v>144</v>
      </c>
      <c r="P6" s="248">
        <f t="shared" si="1"/>
        <v>728</v>
      </c>
      <c r="Q6" s="187">
        <v>144</v>
      </c>
      <c r="R6" s="187">
        <v>144</v>
      </c>
      <c r="S6" s="187">
        <v>147</v>
      </c>
      <c r="T6" s="187">
        <v>148</v>
      </c>
      <c r="U6" s="187">
        <v>144</v>
      </c>
      <c r="V6" s="193">
        <f t="shared" si="2"/>
        <v>727</v>
      </c>
      <c r="W6" s="182"/>
      <c r="X6" s="180"/>
      <c r="Y6" s="180"/>
      <c r="Z6" s="180"/>
      <c r="AA6" s="180"/>
      <c r="AB6" s="181"/>
      <c r="AC6" s="15"/>
      <c r="AD6" s="15"/>
      <c r="AE6" s="15"/>
      <c r="AF6" s="15"/>
      <c r="AG6" s="15"/>
      <c r="AH6" s="15"/>
      <c r="AI6" s="15"/>
      <c r="AJ6" s="15"/>
      <c r="AK6" s="15"/>
    </row>
    <row r="7" spans="1:37" ht="18.600000000000001">
      <c r="A7" s="15"/>
      <c r="B7" s="15"/>
      <c r="C7" s="15"/>
      <c r="D7" s="19">
        <v>5</v>
      </c>
      <c r="E7" s="192" t="s">
        <v>30</v>
      </c>
      <c r="F7" s="100"/>
      <c r="G7" s="184">
        <v>43027</v>
      </c>
      <c r="H7" s="185">
        <v>2017</v>
      </c>
      <c r="I7" s="248">
        <f t="shared" si="0"/>
        <v>1455</v>
      </c>
      <c r="J7" s="186"/>
      <c r="K7" s="187">
        <v>150</v>
      </c>
      <c r="L7" s="187">
        <v>140</v>
      </c>
      <c r="M7" s="187">
        <v>148</v>
      </c>
      <c r="N7" s="187">
        <v>148</v>
      </c>
      <c r="O7" s="187">
        <v>144</v>
      </c>
      <c r="P7" s="248">
        <f t="shared" si="1"/>
        <v>730</v>
      </c>
      <c r="Q7" s="187">
        <v>145</v>
      </c>
      <c r="R7" s="187">
        <v>144</v>
      </c>
      <c r="S7" s="187">
        <v>144</v>
      </c>
      <c r="T7" s="187">
        <v>148</v>
      </c>
      <c r="U7" s="187">
        <v>144</v>
      </c>
      <c r="V7" s="193">
        <f t="shared" si="2"/>
        <v>725</v>
      </c>
      <c r="W7" s="182"/>
      <c r="X7" s="180"/>
      <c r="Y7" s="180"/>
      <c r="Z7" s="180"/>
      <c r="AA7" s="180"/>
      <c r="AB7" s="181"/>
      <c r="AC7" s="15"/>
      <c r="AD7" s="15"/>
      <c r="AE7" s="15"/>
      <c r="AF7" s="15"/>
      <c r="AG7" s="15"/>
      <c r="AH7" s="15"/>
      <c r="AI7" s="15"/>
      <c r="AJ7" s="15"/>
      <c r="AK7" s="15"/>
    </row>
    <row r="8" spans="1:37" ht="18.600000000000001">
      <c r="A8" s="15"/>
      <c r="B8" s="15"/>
      <c r="C8" s="15"/>
      <c r="D8" s="18">
        <v>6</v>
      </c>
      <c r="E8" s="192" t="s">
        <v>26</v>
      </c>
      <c r="F8" s="100"/>
      <c r="G8" s="184">
        <v>43510</v>
      </c>
      <c r="H8" s="185">
        <v>2019</v>
      </c>
      <c r="I8" s="248">
        <f t="shared" si="0"/>
        <v>1447</v>
      </c>
      <c r="J8" s="186"/>
      <c r="K8" s="187">
        <v>143</v>
      </c>
      <c r="L8" s="187">
        <v>144</v>
      </c>
      <c r="M8" s="187">
        <v>150</v>
      </c>
      <c r="N8" s="187">
        <v>148</v>
      </c>
      <c r="O8" s="187">
        <v>148</v>
      </c>
      <c r="P8" s="248">
        <f t="shared" si="1"/>
        <v>733</v>
      </c>
      <c r="Q8" s="187">
        <v>140</v>
      </c>
      <c r="R8" s="187">
        <v>144</v>
      </c>
      <c r="S8" s="187">
        <v>142</v>
      </c>
      <c r="T8" s="187">
        <v>142</v>
      </c>
      <c r="U8" s="187">
        <v>146</v>
      </c>
      <c r="V8" s="193">
        <f t="shared" si="2"/>
        <v>714</v>
      </c>
      <c r="W8" s="182"/>
      <c r="X8" s="182"/>
      <c r="Y8" s="182"/>
      <c r="Z8" s="182"/>
      <c r="AA8" s="180"/>
      <c r="AB8" s="181"/>
      <c r="AC8" s="15"/>
      <c r="AD8" s="15"/>
      <c r="AE8" s="15"/>
      <c r="AF8" s="15"/>
      <c r="AG8" s="15"/>
      <c r="AH8" s="15"/>
      <c r="AI8" s="15"/>
      <c r="AJ8" s="15"/>
      <c r="AK8" s="15"/>
    </row>
    <row r="9" spans="1:37" ht="18.600000000000001">
      <c r="A9" s="15"/>
      <c r="B9" s="15"/>
      <c r="C9" s="15"/>
      <c r="D9" s="19">
        <v>7</v>
      </c>
      <c r="E9" s="192" t="s">
        <v>28</v>
      </c>
      <c r="F9" s="100"/>
      <c r="G9" s="184">
        <v>42293</v>
      </c>
      <c r="H9" s="185">
        <v>2008</v>
      </c>
      <c r="I9" s="248">
        <f t="shared" si="0"/>
        <v>1441</v>
      </c>
      <c r="J9" s="186"/>
      <c r="K9" s="187">
        <v>145</v>
      </c>
      <c r="L9" s="187">
        <v>148</v>
      </c>
      <c r="M9" s="187">
        <v>146</v>
      </c>
      <c r="N9" s="187">
        <v>140</v>
      </c>
      <c r="O9" s="187">
        <v>142</v>
      </c>
      <c r="P9" s="248">
        <f t="shared" si="1"/>
        <v>721</v>
      </c>
      <c r="Q9" s="187">
        <v>144</v>
      </c>
      <c r="R9" s="187">
        <v>144</v>
      </c>
      <c r="S9" s="187">
        <v>144</v>
      </c>
      <c r="T9" s="187">
        <v>144</v>
      </c>
      <c r="U9" s="187">
        <v>144</v>
      </c>
      <c r="V9" s="193">
        <f t="shared" si="2"/>
        <v>720</v>
      </c>
      <c r="W9" s="182"/>
      <c r="X9" s="180"/>
      <c r="Y9" s="180"/>
      <c r="Z9" s="180"/>
      <c r="AA9" s="180"/>
      <c r="AB9" s="181"/>
      <c r="AC9" s="15"/>
      <c r="AD9" s="15"/>
      <c r="AE9" s="15"/>
      <c r="AF9" s="15"/>
      <c r="AG9" s="15"/>
      <c r="AH9" s="15"/>
      <c r="AI9" s="15"/>
      <c r="AJ9" s="15"/>
      <c r="AK9" s="15"/>
    </row>
    <row r="10" spans="1:37" ht="18.600000000000001">
      <c r="A10" s="15"/>
      <c r="B10" s="15"/>
      <c r="C10" s="15"/>
      <c r="D10" s="18">
        <v>8</v>
      </c>
      <c r="E10" s="192" t="s">
        <v>45</v>
      </c>
      <c r="F10" s="100"/>
      <c r="G10" s="184">
        <v>42256</v>
      </c>
      <c r="H10" s="185">
        <v>2004</v>
      </c>
      <c r="I10" s="248">
        <f t="shared" si="0"/>
        <v>1439</v>
      </c>
      <c r="J10" s="186"/>
      <c r="K10" s="187">
        <v>140</v>
      </c>
      <c r="L10" s="187">
        <v>144</v>
      </c>
      <c r="M10" s="187">
        <v>140</v>
      </c>
      <c r="N10" s="187">
        <v>147</v>
      </c>
      <c r="O10" s="187">
        <v>140</v>
      </c>
      <c r="P10" s="248">
        <f t="shared" si="1"/>
        <v>711</v>
      </c>
      <c r="Q10" s="187">
        <v>148</v>
      </c>
      <c r="R10" s="187">
        <v>148</v>
      </c>
      <c r="S10" s="187">
        <v>140</v>
      </c>
      <c r="T10" s="187">
        <v>144</v>
      </c>
      <c r="U10" s="187">
        <v>148</v>
      </c>
      <c r="V10" s="193">
        <f t="shared" si="2"/>
        <v>728</v>
      </c>
      <c r="W10" s="180"/>
      <c r="X10" s="180"/>
      <c r="Y10" s="180"/>
      <c r="Z10" s="180"/>
      <c r="AA10" s="180"/>
      <c r="AB10" s="181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37" ht="18.600000000000001">
      <c r="A11" s="15"/>
      <c r="B11" s="15"/>
      <c r="C11" s="15"/>
      <c r="D11" s="19">
        <v>9</v>
      </c>
      <c r="E11" s="192" t="s">
        <v>53</v>
      </c>
      <c r="F11" s="100"/>
      <c r="G11" s="184">
        <v>42278</v>
      </c>
      <c r="H11" s="185">
        <v>2015</v>
      </c>
      <c r="I11" s="248">
        <f t="shared" si="0"/>
        <v>1437</v>
      </c>
      <c r="J11" s="186"/>
      <c r="K11" s="187">
        <v>148</v>
      </c>
      <c r="L11" s="187">
        <v>144</v>
      </c>
      <c r="M11" s="187">
        <v>127</v>
      </c>
      <c r="N11" s="187">
        <v>148</v>
      </c>
      <c r="O11" s="187">
        <v>144</v>
      </c>
      <c r="P11" s="248">
        <f t="shared" si="1"/>
        <v>711</v>
      </c>
      <c r="Q11" s="187">
        <v>140</v>
      </c>
      <c r="R11" s="187">
        <v>144</v>
      </c>
      <c r="S11" s="187">
        <v>150</v>
      </c>
      <c r="T11" s="187">
        <v>144</v>
      </c>
      <c r="U11" s="187">
        <v>148</v>
      </c>
      <c r="V11" s="193">
        <f t="shared" si="2"/>
        <v>726</v>
      </c>
      <c r="W11" s="182"/>
      <c r="X11" s="180"/>
      <c r="Y11" s="180"/>
      <c r="Z11" s="180"/>
      <c r="AA11" s="180"/>
      <c r="AB11" s="181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37" ht="18.600000000000001">
      <c r="A12" s="15"/>
      <c r="B12" s="15"/>
      <c r="C12" s="15"/>
      <c r="D12" s="18">
        <v>10</v>
      </c>
      <c r="E12" s="192" t="s">
        <v>3</v>
      </c>
      <c r="F12" s="100"/>
      <c r="G12" s="184">
        <v>42279</v>
      </c>
      <c r="H12" s="185">
        <v>2008</v>
      </c>
      <c r="I12" s="248">
        <f t="shared" si="0"/>
        <v>1434</v>
      </c>
      <c r="J12" s="186"/>
      <c r="K12" s="187">
        <v>140</v>
      </c>
      <c r="L12" s="187">
        <v>144</v>
      </c>
      <c r="M12" s="187">
        <v>140</v>
      </c>
      <c r="N12" s="187">
        <v>144</v>
      </c>
      <c r="O12" s="187">
        <v>148</v>
      </c>
      <c r="P12" s="248">
        <f t="shared" si="1"/>
        <v>716</v>
      </c>
      <c r="Q12" s="187">
        <v>144</v>
      </c>
      <c r="R12" s="187">
        <v>140</v>
      </c>
      <c r="S12" s="187">
        <v>146</v>
      </c>
      <c r="T12" s="187">
        <v>144</v>
      </c>
      <c r="U12" s="187">
        <v>144</v>
      </c>
      <c r="V12" s="193">
        <f t="shared" si="2"/>
        <v>718</v>
      </c>
      <c r="W12" s="180"/>
      <c r="X12" s="180"/>
      <c r="Y12" s="180"/>
      <c r="Z12" s="180"/>
      <c r="AA12" s="180"/>
      <c r="AB12" s="181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37" ht="18.600000000000001">
      <c r="A13" s="15"/>
      <c r="B13" s="15"/>
      <c r="C13" s="15"/>
      <c r="D13" s="19">
        <v>11</v>
      </c>
      <c r="E13" s="192" t="s">
        <v>43</v>
      </c>
      <c r="F13" s="100"/>
      <c r="G13" s="184">
        <v>43146</v>
      </c>
      <c r="H13" s="185">
        <v>2018</v>
      </c>
      <c r="I13" s="248">
        <f t="shared" si="0"/>
        <v>1426</v>
      </c>
      <c r="J13" s="186"/>
      <c r="K13" s="187">
        <v>148</v>
      </c>
      <c r="L13" s="187">
        <v>143</v>
      </c>
      <c r="M13" s="187">
        <v>144</v>
      </c>
      <c r="N13" s="187">
        <v>144</v>
      </c>
      <c r="O13" s="187">
        <v>144</v>
      </c>
      <c r="P13" s="248">
        <f t="shared" si="1"/>
        <v>723</v>
      </c>
      <c r="Q13" s="187">
        <v>148</v>
      </c>
      <c r="R13" s="187">
        <v>144</v>
      </c>
      <c r="S13" s="187">
        <v>140</v>
      </c>
      <c r="T13" s="187">
        <v>144</v>
      </c>
      <c r="U13" s="187">
        <v>127</v>
      </c>
      <c r="V13" s="193">
        <f t="shared" si="2"/>
        <v>703</v>
      </c>
      <c r="W13" s="182"/>
      <c r="X13" s="180"/>
      <c r="Y13" s="180"/>
      <c r="Z13" s="180"/>
      <c r="AA13" s="180"/>
      <c r="AB13" s="181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37" ht="18.600000000000001">
      <c r="A14" s="15"/>
      <c r="B14" s="15"/>
      <c r="C14" s="15"/>
      <c r="D14" s="18">
        <v>12</v>
      </c>
      <c r="E14" s="192" t="s">
        <v>32</v>
      </c>
      <c r="F14" s="100"/>
      <c r="G14" s="184">
        <v>42092</v>
      </c>
      <c r="H14" s="185">
        <v>2007</v>
      </c>
      <c r="I14" s="248">
        <f t="shared" si="0"/>
        <v>1413</v>
      </c>
      <c r="J14" s="186"/>
      <c r="K14" s="187">
        <v>140</v>
      </c>
      <c r="L14" s="187">
        <v>142</v>
      </c>
      <c r="M14" s="187">
        <v>140</v>
      </c>
      <c r="N14" s="187">
        <v>140</v>
      </c>
      <c r="O14" s="187">
        <v>140</v>
      </c>
      <c r="P14" s="248">
        <f t="shared" si="1"/>
        <v>702</v>
      </c>
      <c r="Q14" s="187">
        <v>144</v>
      </c>
      <c r="R14" s="187">
        <v>140</v>
      </c>
      <c r="S14" s="187">
        <v>144</v>
      </c>
      <c r="T14" s="187">
        <v>140</v>
      </c>
      <c r="U14" s="187">
        <v>143</v>
      </c>
      <c r="V14" s="193">
        <f t="shared" si="2"/>
        <v>711</v>
      </c>
      <c r="W14" s="182"/>
      <c r="X14" s="180"/>
      <c r="Y14" s="180"/>
      <c r="Z14" s="180"/>
      <c r="AA14" s="180"/>
      <c r="AB14" s="181"/>
      <c r="AC14" s="15"/>
      <c r="AD14" s="15"/>
      <c r="AE14" s="15"/>
      <c r="AF14" s="15"/>
      <c r="AG14" s="15"/>
      <c r="AH14" s="15"/>
      <c r="AI14" s="15"/>
      <c r="AJ14" s="15"/>
      <c r="AK14" s="15"/>
    </row>
    <row r="15" spans="1:37" ht="18.600000000000001">
      <c r="A15" s="15"/>
      <c r="B15" s="15"/>
      <c r="C15" s="15"/>
      <c r="D15" s="19">
        <v>13</v>
      </c>
      <c r="E15" s="192" t="s">
        <v>25</v>
      </c>
      <c r="F15" s="100"/>
      <c r="G15" s="184">
        <v>43580</v>
      </c>
      <c r="H15" s="185">
        <v>2019</v>
      </c>
      <c r="I15" s="248">
        <f t="shared" si="0"/>
        <v>1409</v>
      </c>
      <c r="J15" s="186"/>
      <c r="K15" s="187">
        <v>140</v>
      </c>
      <c r="L15" s="187">
        <v>131</v>
      </c>
      <c r="M15" s="187">
        <v>142</v>
      </c>
      <c r="N15" s="187">
        <v>144</v>
      </c>
      <c r="O15" s="187">
        <v>140</v>
      </c>
      <c r="P15" s="248">
        <f t="shared" si="1"/>
        <v>697</v>
      </c>
      <c r="Q15" s="187">
        <v>140</v>
      </c>
      <c r="R15" s="187">
        <v>140</v>
      </c>
      <c r="S15" s="187">
        <v>144</v>
      </c>
      <c r="T15" s="187">
        <v>144</v>
      </c>
      <c r="U15" s="187">
        <v>144</v>
      </c>
      <c r="V15" s="193">
        <f t="shared" si="2"/>
        <v>712</v>
      </c>
      <c r="W15" s="182"/>
      <c r="X15" s="180"/>
      <c r="Y15" s="180"/>
      <c r="Z15" s="180"/>
      <c r="AA15" s="180"/>
      <c r="AB15" s="181"/>
      <c r="AC15" s="15"/>
      <c r="AD15" s="15"/>
      <c r="AE15" s="15"/>
      <c r="AF15" s="15"/>
      <c r="AG15" s="15"/>
      <c r="AH15" s="15"/>
      <c r="AI15" s="15"/>
      <c r="AJ15" s="15"/>
      <c r="AK15" s="15"/>
    </row>
    <row r="16" spans="1:37" ht="18.600000000000001">
      <c r="A16" s="15"/>
      <c r="B16" s="15"/>
      <c r="C16" s="15"/>
      <c r="D16" s="18">
        <v>14</v>
      </c>
      <c r="E16" s="192" t="s">
        <v>54</v>
      </c>
      <c r="F16" s="100"/>
      <c r="G16" s="184">
        <v>42347</v>
      </c>
      <c r="H16" s="185">
        <v>2010</v>
      </c>
      <c r="I16" s="248">
        <f t="shared" si="0"/>
        <v>1405</v>
      </c>
      <c r="J16" s="186"/>
      <c r="K16" s="187">
        <v>140</v>
      </c>
      <c r="L16" s="187">
        <v>142</v>
      </c>
      <c r="M16" s="187">
        <v>144</v>
      </c>
      <c r="N16" s="187">
        <v>145</v>
      </c>
      <c r="O16" s="187">
        <v>141</v>
      </c>
      <c r="P16" s="248">
        <f t="shared" si="1"/>
        <v>712</v>
      </c>
      <c r="Q16" s="187">
        <v>140</v>
      </c>
      <c r="R16" s="187">
        <v>142</v>
      </c>
      <c r="S16" s="187">
        <v>140</v>
      </c>
      <c r="T16" s="187">
        <v>142</v>
      </c>
      <c r="U16" s="187">
        <v>129</v>
      </c>
      <c r="V16" s="193">
        <f t="shared" si="2"/>
        <v>693</v>
      </c>
      <c r="W16" s="182"/>
      <c r="X16" s="180"/>
      <c r="Y16" s="180"/>
      <c r="Z16" s="180"/>
      <c r="AA16" s="180"/>
      <c r="AB16" s="181"/>
      <c r="AC16" s="15"/>
      <c r="AD16" s="15"/>
      <c r="AE16" s="15"/>
      <c r="AF16" s="15"/>
      <c r="AG16" s="15"/>
      <c r="AH16" s="15"/>
      <c r="AI16" s="15"/>
      <c r="AJ16" s="15"/>
      <c r="AK16" s="15"/>
    </row>
    <row r="17" spans="1:37" ht="18.600000000000001">
      <c r="A17" s="15"/>
      <c r="B17" s="15"/>
      <c r="C17" s="15"/>
      <c r="D17" s="19">
        <v>15</v>
      </c>
      <c r="E17" s="192" t="s">
        <v>13</v>
      </c>
      <c r="F17" s="100"/>
      <c r="G17" s="184">
        <v>42446</v>
      </c>
      <c r="H17" s="185">
        <v>2016</v>
      </c>
      <c r="I17" s="248">
        <f t="shared" si="0"/>
        <v>1393</v>
      </c>
      <c r="J17" s="186"/>
      <c r="K17" s="187">
        <v>142</v>
      </c>
      <c r="L17" s="187">
        <v>143</v>
      </c>
      <c r="M17" s="187">
        <v>143</v>
      </c>
      <c r="N17" s="187">
        <v>142</v>
      </c>
      <c r="O17" s="187">
        <v>144</v>
      </c>
      <c r="P17" s="248">
        <f t="shared" si="1"/>
        <v>714</v>
      </c>
      <c r="Q17" s="187">
        <v>144</v>
      </c>
      <c r="R17" s="187">
        <v>143</v>
      </c>
      <c r="S17" s="187">
        <v>124</v>
      </c>
      <c r="T17" s="187">
        <v>128</v>
      </c>
      <c r="U17" s="187">
        <v>140</v>
      </c>
      <c r="V17" s="193">
        <f t="shared" si="2"/>
        <v>679</v>
      </c>
      <c r="W17" s="182"/>
      <c r="X17" s="180"/>
      <c r="Y17" s="180"/>
      <c r="Z17" s="180"/>
      <c r="AA17" s="180"/>
      <c r="AB17" s="181"/>
      <c r="AC17" s="15"/>
      <c r="AD17" s="15"/>
      <c r="AE17" s="15"/>
      <c r="AF17" s="15"/>
      <c r="AG17" s="15"/>
      <c r="AH17" s="15"/>
      <c r="AI17" s="15"/>
      <c r="AJ17" s="15"/>
      <c r="AK17" s="15"/>
    </row>
    <row r="18" spans="1:37" ht="18.600000000000001">
      <c r="A18" s="15"/>
      <c r="B18" s="15"/>
      <c r="C18" s="15"/>
      <c r="D18" s="18">
        <v>16</v>
      </c>
      <c r="E18" s="192" t="s">
        <v>62</v>
      </c>
      <c r="F18" s="100"/>
      <c r="G18" s="184">
        <v>44679</v>
      </c>
      <c r="H18" s="185">
        <v>2022</v>
      </c>
      <c r="I18" s="248">
        <f t="shared" si="0"/>
        <v>1372</v>
      </c>
      <c r="J18" s="186"/>
      <c r="K18" s="187">
        <v>140</v>
      </c>
      <c r="L18" s="187">
        <v>144</v>
      </c>
      <c r="M18" s="187">
        <v>126</v>
      </c>
      <c r="N18" s="187">
        <v>144</v>
      </c>
      <c r="O18" s="187">
        <v>142</v>
      </c>
      <c r="P18" s="248">
        <f t="shared" si="1"/>
        <v>696</v>
      </c>
      <c r="Q18" s="187">
        <v>140</v>
      </c>
      <c r="R18" s="187">
        <v>140</v>
      </c>
      <c r="S18" s="187">
        <v>127</v>
      </c>
      <c r="T18" s="187">
        <v>129</v>
      </c>
      <c r="U18" s="187">
        <v>140</v>
      </c>
      <c r="V18" s="193">
        <f t="shared" si="2"/>
        <v>676</v>
      </c>
      <c r="W18" s="182"/>
      <c r="X18" s="180"/>
      <c r="Y18" s="180"/>
      <c r="Z18" s="180"/>
      <c r="AA18" s="180"/>
      <c r="AB18" s="181"/>
      <c r="AC18" s="15"/>
      <c r="AD18" s="15"/>
      <c r="AE18" s="15"/>
      <c r="AF18" s="15"/>
      <c r="AG18" s="15"/>
      <c r="AH18" s="15"/>
      <c r="AI18" s="15"/>
      <c r="AJ18" s="15"/>
      <c r="AK18" s="15"/>
    </row>
    <row r="19" spans="1:37" ht="18.600000000000001">
      <c r="A19" s="15"/>
      <c r="B19" s="15"/>
      <c r="C19" s="15"/>
      <c r="D19" s="19">
        <v>17</v>
      </c>
      <c r="E19" s="192" t="s">
        <v>39</v>
      </c>
      <c r="F19" s="100"/>
      <c r="G19" s="184">
        <v>42068</v>
      </c>
      <c r="H19" s="185">
        <v>2009</v>
      </c>
      <c r="I19" s="248">
        <f t="shared" si="0"/>
        <v>1361</v>
      </c>
      <c r="J19" s="186"/>
      <c r="K19" s="187">
        <v>140</v>
      </c>
      <c r="L19" s="187">
        <v>140</v>
      </c>
      <c r="M19" s="187">
        <v>146</v>
      </c>
      <c r="N19" s="187">
        <v>124</v>
      </c>
      <c r="O19" s="187">
        <v>124</v>
      </c>
      <c r="P19" s="248">
        <f t="shared" si="1"/>
        <v>674</v>
      </c>
      <c r="Q19" s="187">
        <v>140</v>
      </c>
      <c r="R19" s="187">
        <v>142</v>
      </c>
      <c r="S19" s="187">
        <v>143</v>
      </c>
      <c r="T19" s="187">
        <v>129</v>
      </c>
      <c r="U19" s="187">
        <v>133</v>
      </c>
      <c r="V19" s="193">
        <f t="shared" si="2"/>
        <v>687</v>
      </c>
      <c r="W19" s="182"/>
      <c r="X19" s="180"/>
      <c r="Y19" s="180"/>
      <c r="Z19" s="180"/>
      <c r="AA19" s="180"/>
      <c r="AB19" s="181"/>
      <c r="AC19" s="15"/>
      <c r="AD19" s="15"/>
      <c r="AE19" s="15"/>
      <c r="AF19" s="15"/>
      <c r="AG19" s="15"/>
      <c r="AH19" s="15"/>
      <c r="AI19" s="15"/>
      <c r="AJ19" s="15"/>
      <c r="AK19" s="15"/>
    </row>
    <row r="20" spans="1:37" ht="18.600000000000001">
      <c r="A20" s="15"/>
      <c r="B20" s="15"/>
      <c r="C20" s="15"/>
      <c r="D20" s="18">
        <v>18</v>
      </c>
      <c r="E20" s="192" t="s">
        <v>33</v>
      </c>
      <c r="F20" s="100"/>
      <c r="G20" s="184">
        <v>42712</v>
      </c>
      <c r="H20" s="185">
        <v>2016</v>
      </c>
      <c r="I20" s="248">
        <f t="shared" si="0"/>
        <v>1361</v>
      </c>
      <c r="J20" s="186"/>
      <c r="K20" s="187">
        <v>123</v>
      </c>
      <c r="L20" s="187">
        <v>143</v>
      </c>
      <c r="M20" s="187">
        <v>140</v>
      </c>
      <c r="N20" s="187">
        <v>129</v>
      </c>
      <c r="O20" s="187">
        <v>148</v>
      </c>
      <c r="P20" s="248">
        <f t="shared" si="1"/>
        <v>683</v>
      </c>
      <c r="Q20" s="187">
        <v>125</v>
      </c>
      <c r="R20" s="187">
        <v>140</v>
      </c>
      <c r="S20" s="187">
        <v>140</v>
      </c>
      <c r="T20" s="187">
        <v>131</v>
      </c>
      <c r="U20" s="187">
        <v>142</v>
      </c>
      <c r="V20" s="193">
        <f t="shared" si="2"/>
        <v>678</v>
      </c>
      <c r="W20" s="182"/>
      <c r="X20" s="180"/>
      <c r="Y20" s="180"/>
      <c r="Z20" s="180"/>
      <c r="AA20" s="180"/>
      <c r="AB20" s="181"/>
      <c r="AC20" s="15"/>
      <c r="AD20" s="15"/>
      <c r="AE20" s="15"/>
      <c r="AF20" s="15"/>
      <c r="AG20" s="15"/>
      <c r="AH20" s="15"/>
      <c r="AI20" s="15"/>
      <c r="AJ20" s="15"/>
      <c r="AK20" s="15"/>
    </row>
    <row r="21" spans="1:37" ht="18.600000000000001">
      <c r="A21" s="15"/>
      <c r="B21" s="15"/>
      <c r="C21" s="15"/>
      <c r="D21" s="19">
        <v>19</v>
      </c>
      <c r="E21" s="192" t="s">
        <v>59</v>
      </c>
      <c r="F21" s="100"/>
      <c r="G21" s="184">
        <v>42817</v>
      </c>
      <c r="H21" s="185">
        <v>2017</v>
      </c>
      <c r="I21" s="248">
        <f t="shared" si="0"/>
        <v>1344</v>
      </c>
      <c r="J21" s="186"/>
      <c r="K21" s="187">
        <v>126</v>
      </c>
      <c r="L21" s="187">
        <v>116</v>
      </c>
      <c r="M21" s="187">
        <v>132</v>
      </c>
      <c r="N21" s="187">
        <v>140</v>
      </c>
      <c r="O21" s="187">
        <v>128</v>
      </c>
      <c r="P21" s="248">
        <f t="shared" si="1"/>
        <v>642</v>
      </c>
      <c r="Q21" s="187">
        <v>126</v>
      </c>
      <c r="R21" s="187">
        <v>144</v>
      </c>
      <c r="S21" s="187">
        <v>144</v>
      </c>
      <c r="T21" s="187">
        <v>144</v>
      </c>
      <c r="U21" s="187">
        <v>144</v>
      </c>
      <c r="V21" s="193">
        <f t="shared" si="2"/>
        <v>702</v>
      </c>
      <c r="W21" s="182"/>
      <c r="X21" s="180"/>
      <c r="Y21" s="180"/>
      <c r="Z21" s="180"/>
      <c r="AA21" s="180"/>
      <c r="AB21" s="181"/>
      <c r="AC21" s="15"/>
      <c r="AD21" s="15"/>
      <c r="AE21" s="15"/>
      <c r="AF21" s="15"/>
      <c r="AG21" s="15"/>
      <c r="AH21" s="15"/>
      <c r="AI21" s="15"/>
      <c r="AJ21" s="15"/>
      <c r="AK21" s="15"/>
    </row>
    <row r="22" spans="1:37" ht="18.600000000000001">
      <c r="A22" s="15"/>
      <c r="B22" s="15"/>
      <c r="C22" s="15"/>
      <c r="D22" s="18">
        <v>20</v>
      </c>
      <c r="E22" s="192" t="s">
        <v>61</v>
      </c>
      <c r="F22" s="100"/>
      <c r="G22" s="184">
        <v>42251</v>
      </c>
      <c r="H22" s="185">
        <v>2014</v>
      </c>
      <c r="I22" s="248">
        <f t="shared" si="0"/>
        <v>1337</v>
      </c>
      <c r="J22" s="186"/>
      <c r="K22" s="187">
        <v>135</v>
      </c>
      <c r="L22" s="187">
        <v>126</v>
      </c>
      <c r="M22" s="187">
        <v>126</v>
      </c>
      <c r="N22" s="187">
        <v>140</v>
      </c>
      <c r="O22" s="187">
        <v>127</v>
      </c>
      <c r="P22" s="248">
        <f t="shared" si="1"/>
        <v>654</v>
      </c>
      <c r="Q22" s="187">
        <v>143</v>
      </c>
      <c r="R22" s="187">
        <v>142</v>
      </c>
      <c r="S22" s="187">
        <v>127</v>
      </c>
      <c r="T22" s="187">
        <v>144</v>
      </c>
      <c r="U22" s="187">
        <v>127</v>
      </c>
      <c r="V22" s="193">
        <f t="shared" si="2"/>
        <v>683</v>
      </c>
      <c r="W22" s="182"/>
      <c r="X22" s="180"/>
      <c r="Y22" s="180"/>
      <c r="Z22" s="180"/>
      <c r="AA22" s="180"/>
      <c r="AB22" s="181"/>
      <c r="AC22" s="15"/>
      <c r="AD22" s="15"/>
      <c r="AE22" s="15"/>
      <c r="AF22" s="15"/>
      <c r="AG22" s="15"/>
      <c r="AH22" s="15"/>
      <c r="AI22" s="15"/>
      <c r="AJ22" s="15"/>
      <c r="AK22" s="15"/>
    </row>
    <row r="23" spans="1:37" ht="18.600000000000001">
      <c r="A23" s="15"/>
      <c r="B23" s="15"/>
      <c r="C23" s="15"/>
      <c r="D23" s="19">
        <v>21</v>
      </c>
      <c r="E23" s="192" t="s">
        <v>44</v>
      </c>
      <c r="F23" s="100"/>
      <c r="G23" s="184">
        <v>43523</v>
      </c>
      <c r="H23" s="185">
        <v>2019</v>
      </c>
      <c r="I23" s="248">
        <f t="shared" si="0"/>
        <v>1337</v>
      </c>
      <c r="J23" s="186"/>
      <c r="K23" s="187">
        <v>142</v>
      </c>
      <c r="L23" s="187">
        <v>128</v>
      </c>
      <c r="M23" s="187">
        <v>144</v>
      </c>
      <c r="N23" s="187">
        <v>129</v>
      </c>
      <c r="O23" s="187">
        <v>140</v>
      </c>
      <c r="P23" s="248">
        <f t="shared" si="1"/>
        <v>683</v>
      </c>
      <c r="Q23" s="187">
        <v>127</v>
      </c>
      <c r="R23" s="187">
        <v>140</v>
      </c>
      <c r="S23" s="187">
        <v>140</v>
      </c>
      <c r="T23" s="187">
        <v>124</v>
      </c>
      <c r="U23" s="187">
        <v>123</v>
      </c>
      <c r="V23" s="193">
        <f t="shared" si="2"/>
        <v>654</v>
      </c>
      <c r="W23" s="182"/>
      <c r="X23" s="180"/>
      <c r="Y23" s="180"/>
      <c r="Z23" s="180"/>
      <c r="AA23" s="180"/>
      <c r="AB23" s="181"/>
      <c r="AC23" s="15"/>
      <c r="AD23" s="15"/>
      <c r="AE23" s="15"/>
      <c r="AF23" s="15"/>
      <c r="AG23" s="15"/>
      <c r="AH23" s="15"/>
      <c r="AI23" s="15"/>
      <c r="AJ23" s="15"/>
      <c r="AK23" s="15"/>
    </row>
    <row r="24" spans="1:37" ht="18.600000000000001">
      <c r="A24" s="15"/>
      <c r="B24" s="15"/>
      <c r="C24" s="15"/>
      <c r="D24" s="18">
        <v>22</v>
      </c>
      <c r="E24" s="192" t="s">
        <v>37</v>
      </c>
      <c r="F24" s="100"/>
      <c r="G24" s="184">
        <v>42118</v>
      </c>
      <c r="H24" s="185">
        <v>2007</v>
      </c>
      <c r="I24" s="248">
        <f t="shared" si="0"/>
        <v>1302</v>
      </c>
      <c r="J24" s="186"/>
      <c r="K24" s="187">
        <v>123</v>
      </c>
      <c r="L24" s="187">
        <v>128</v>
      </c>
      <c r="M24" s="187">
        <v>126</v>
      </c>
      <c r="N24" s="187">
        <v>127</v>
      </c>
      <c r="O24" s="187">
        <v>124</v>
      </c>
      <c r="P24" s="248">
        <f t="shared" si="1"/>
        <v>628</v>
      </c>
      <c r="Q24" s="187">
        <v>127</v>
      </c>
      <c r="R24" s="187">
        <v>128</v>
      </c>
      <c r="S24" s="187">
        <v>131</v>
      </c>
      <c r="T24" s="187">
        <v>140</v>
      </c>
      <c r="U24" s="187">
        <v>148</v>
      </c>
      <c r="V24" s="193">
        <f t="shared" si="2"/>
        <v>674</v>
      </c>
      <c r="W24" s="182"/>
      <c r="X24" s="180"/>
      <c r="Y24" s="180"/>
      <c r="Z24" s="180"/>
      <c r="AA24" s="180"/>
      <c r="AB24" s="181"/>
      <c r="AC24" s="15"/>
      <c r="AD24" s="15"/>
      <c r="AE24" s="15"/>
      <c r="AF24" s="15"/>
      <c r="AG24" s="15"/>
      <c r="AH24" s="15"/>
      <c r="AI24" s="15"/>
      <c r="AJ24" s="15"/>
      <c r="AK24" s="15"/>
    </row>
    <row r="25" spans="1:37" ht="18.600000000000001">
      <c r="A25" s="15"/>
      <c r="B25" s="15"/>
      <c r="C25" s="15"/>
      <c r="D25" s="19">
        <v>23</v>
      </c>
      <c r="E25" s="192" t="s">
        <v>70</v>
      </c>
      <c r="F25" s="100"/>
      <c r="G25" s="184">
        <v>44623</v>
      </c>
      <c r="H25" s="185">
        <v>2022</v>
      </c>
      <c r="I25" s="248">
        <f t="shared" si="0"/>
        <v>1297</v>
      </c>
      <c r="J25" s="186"/>
      <c r="K25" s="187">
        <v>129</v>
      </c>
      <c r="L25" s="187">
        <v>129</v>
      </c>
      <c r="M25" s="187">
        <v>123</v>
      </c>
      <c r="N25" s="187">
        <v>136</v>
      </c>
      <c r="O25" s="187">
        <v>143</v>
      </c>
      <c r="P25" s="248">
        <f t="shared" si="1"/>
        <v>660</v>
      </c>
      <c r="Q25" s="187">
        <v>122</v>
      </c>
      <c r="R25" s="187">
        <v>144</v>
      </c>
      <c r="S25" s="187">
        <v>120</v>
      </c>
      <c r="T25" s="187">
        <v>107</v>
      </c>
      <c r="U25" s="187">
        <v>144</v>
      </c>
      <c r="V25" s="193">
        <f t="shared" si="2"/>
        <v>637</v>
      </c>
      <c r="W25" s="182"/>
      <c r="X25" s="180"/>
      <c r="Y25" s="180"/>
      <c r="Z25" s="180"/>
      <c r="AA25" s="180"/>
      <c r="AB25" s="181"/>
      <c r="AC25" s="15"/>
      <c r="AD25" s="15"/>
      <c r="AE25" s="15"/>
      <c r="AF25" s="15"/>
      <c r="AG25" s="15"/>
      <c r="AH25" s="15"/>
      <c r="AI25" s="15"/>
      <c r="AJ25" s="15"/>
      <c r="AK25" s="15"/>
    </row>
    <row r="26" spans="1:37" ht="18.600000000000001">
      <c r="A26" s="15"/>
      <c r="B26" s="15"/>
      <c r="C26" s="15"/>
      <c r="D26" s="18">
        <v>24</v>
      </c>
      <c r="E26" s="194" t="s">
        <v>48</v>
      </c>
      <c r="F26" s="188"/>
      <c r="G26" s="184">
        <v>42079</v>
      </c>
      <c r="H26" s="185">
        <v>2005</v>
      </c>
      <c r="I26" s="248">
        <f t="shared" si="0"/>
        <v>1284</v>
      </c>
      <c r="J26" s="186"/>
      <c r="K26" s="187">
        <v>126</v>
      </c>
      <c r="L26" s="187">
        <v>126</v>
      </c>
      <c r="M26" s="187">
        <v>109</v>
      </c>
      <c r="N26" s="187">
        <v>125</v>
      </c>
      <c r="O26" s="187">
        <v>128</v>
      </c>
      <c r="P26" s="248">
        <f t="shared" si="1"/>
        <v>614</v>
      </c>
      <c r="Q26" s="187">
        <v>127</v>
      </c>
      <c r="R26" s="187">
        <v>144</v>
      </c>
      <c r="S26" s="187">
        <v>140</v>
      </c>
      <c r="T26" s="187">
        <v>135</v>
      </c>
      <c r="U26" s="187">
        <v>124</v>
      </c>
      <c r="V26" s="193">
        <f t="shared" si="2"/>
        <v>670</v>
      </c>
      <c r="W26" s="180"/>
      <c r="X26" s="180"/>
      <c r="Y26" s="180"/>
      <c r="Z26" s="180"/>
      <c r="AA26" s="180"/>
      <c r="AB26" s="181"/>
      <c r="AC26" s="15"/>
      <c r="AD26" s="15"/>
      <c r="AE26" s="15"/>
      <c r="AF26" s="15"/>
      <c r="AG26" s="15"/>
      <c r="AH26" s="15"/>
      <c r="AI26" s="15"/>
      <c r="AJ26" s="15"/>
      <c r="AK26" s="15"/>
    </row>
    <row r="27" spans="1:37" ht="18.600000000000001">
      <c r="A27" s="15"/>
      <c r="B27" s="15"/>
      <c r="C27" s="15"/>
      <c r="D27" s="19">
        <v>25</v>
      </c>
      <c r="E27" s="192" t="s">
        <v>38</v>
      </c>
      <c r="F27" s="100"/>
      <c r="G27" s="184">
        <v>42307</v>
      </c>
      <c r="H27" s="185">
        <v>2008</v>
      </c>
      <c r="I27" s="248">
        <f t="shared" si="0"/>
        <v>1274</v>
      </c>
      <c r="J27" s="186"/>
      <c r="K27" s="187">
        <v>130</v>
      </c>
      <c r="L27" s="187">
        <v>120</v>
      </c>
      <c r="M27" s="187">
        <v>132</v>
      </c>
      <c r="N27" s="187">
        <v>140</v>
      </c>
      <c r="O27" s="187">
        <v>116</v>
      </c>
      <c r="P27" s="248">
        <f t="shared" si="1"/>
        <v>638</v>
      </c>
      <c r="Q27" s="187">
        <v>129</v>
      </c>
      <c r="R27" s="187">
        <v>140</v>
      </c>
      <c r="S27" s="187">
        <v>122</v>
      </c>
      <c r="T27" s="187">
        <v>123</v>
      </c>
      <c r="U27" s="187">
        <v>122</v>
      </c>
      <c r="V27" s="193">
        <f t="shared" si="2"/>
        <v>636</v>
      </c>
      <c r="W27" s="182"/>
      <c r="X27" s="180"/>
      <c r="Y27" s="180"/>
      <c r="Z27" s="180"/>
      <c r="AA27" s="180"/>
      <c r="AB27" s="181"/>
      <c r="AC27" s="15"/>
      <c r="AD27" s="15"/>
      <c r="AE27" s="15"/>
      <c r="AF27" s="15"/>
      <c r="AG27" s="15"/>
      <c r="AH27" s="15"/>
      <c r="AI27" s="15"/>
      <c r="AJ27" s="15"/>
      <c r="AK27" s="15"/>
    </row>
    <row r="28" spans="1:37" ht="18.600000000000001">
      <c r="A28" s="15"/>
      <c r="B28" s="15"/>
      <c r="C28" s="15"/>
      <c r="D28" s="18">
        <v>26</v>
      </c>
      <c r="E28" s="192" t="s">
        <v>40</v>
      </c>
      <c r="F28" s="100"/>
      <c r="G28" s="184">
        <v>42106</v>
      </c>
      <c r="H28" s="185">
        <v>2007</v>
      </c>
      <c r="I28" s="248">
        <f t="shared" si="0"/>
        <v>1242</v>
      </c>
      <c r="J28" s="186"/>
      <c r="K28" s="187">
        <v>140</v>
      </c>
      <c r="L28" s="187">
        <v>140</v>
      </c>
      <c r="M28" s="187">
        <v>142</v>
      </c>
      <c r="N28" s="187">
        <v>125</v>
      </c>
      <c r="O28" s="187">
        <v>126</v>
      </c>
      <c r="P28" s="248">
        <f t="shared" si="1"/>
        <v>673</v>
      </c>
      <c r="Q28" s="187">
        <v>114</v>
      </c>
      <c r="R28" s="187">
        <v>106</v>
      </c>
      <c r="S28" s="187">
        <v>115</v>
      </c>
      <c r="T28" s="187">
        <v>125</v>
      </c>
      <c r="U28" s="187">
        <v>109</v>
      </c>
      <c r="V28" s="193">
        <f t="shared" si="2"/>
        <v>569</v>
      </c>
      <c r="W28" s="182"/>
      <c r="X28" s="180"/>
      <c r="Y28" s="180"/>
      <c r="Z28" s="180"/>
      <c r="AA28" s="180"/>
      <c r="AB28" s="181"/>
      <c r="AC28" s="15"/>
      <c r="AD28" s="15"/>
      <c r="AE28" s="15"/>
      <c r="AF28" s="15"/>
      <c r="AG28" s="15"/>
      <c r="AH28" s="15"/>
      <c r="AI28" s="15"/>
      <c r="AJ28" s="15"/>
      <c r="AK28" s="15"/>
    </row>
    <row r="29" spans="1:37" ht="18.600000000000001">
      <c r="A29" s="15"/>
      <c r="B29" s="15"/>
      <c r="C29" s="15"/>
      <c r="D29" s="19">
        <v>27</v>
      </c>
      <c r="E29" s="192" t="s">
        <v>41</v>
      </c>
      <c r="F29" s="100"/>
      <c r="G29" s="184">
        <v>43216</v>
      </c>
      <c r="H29" s="185">
        <v>2018</v>
      </c>
      <c r="I29" s="248">
        <f t="shared" si="0"/>
        <v>1204</v>
      </c>
      <c r="J29" s="186"/>
      <c r="K29" s="187">
        <v>124</v>
      </c>
      <c r="L29" s="187">
        <v>124</v>
      </c>
      <c r="M29" s="187">
        <v>142</v>
      </c>
      <c r="N29" s="187">
        <v>117</v>
      </c>
      <c r="O29" s="187">
        <v>123</v>
      </c>
      <c r="P29" s="248">
        <f t="shared" si="1"/>
        <v>630</v>
      </c>
      <c r="Q29" s="187">
        <v>105</v>
      </c>
      <c r="R29" s="187">
        <v>106</v>
      </c>
      <c r="S29" s="187">
        <v>122</v>
      </c>
      <c r="T29" s="187">
        <v>121</v>
      </c>
      <c r="U29" s="187">
        <v>120</v>
      </c>
      <c r="V29" s="193">
        <f t="shared" si="2"/>
        <v>574</v>
      </c>
      <c r="W29" s="178"/>
      <c r="X29" s="178"/>
      <c r="Y29" s="178"/>
      <c r="Z29" s="178"/>
      <c r="AA29" s="178"/>
      <c r="AB29" s="91"/>
      <c r="AC29" s="15"/>
      <c r="AD29" s="15"/>
      <c r="AE29" s="15"/>
      <c r="AF29" s="15"/>
      <c r="AG29" s="15"/>
      <c r="AH29" s="15"/>
      <c r="AI29" s="15"/>
      <c r="AJ29" s="15"/>
      <c r="AK29" s="15"/>
    </row>
    <row r="30" spans="1:37" ht="18.600000000000001">
      <c r="A30" s="15"/>
      <c r="B30" s="15"/>
      <c r="C30" s="15"/>
      <c r="D30" s="18">
        <v>28</v>
      </c>
      <c r="E30" s="192" t="s">
        <v>63</v>
      </c>
      <c r="F30" s="100"/>
      <c r="G30" s="184">
        <v>44623</v>
      </c>
      <c r="H30" s="185">
        <v>2022</v>
      </c>
      <c r="I30" s="248">
        <f t="shared" si="0"/>
        <v>1174</v>
      </c>
      <c r="J30" s="186"/>
      <c r="K30" s="187">
        <v>120</v>
      </c>
      <c r="L30" s="187">
        <v>112</v>
      </c>
      <c r="M30" s="187">
        <v>106</v>
      </c>
      <c r="N30" s="187">
        <v>122</v>
      </c>
      <c r="O30" s="187">
        <v>126</v>
      </c>
      <c r="P30" s="248">
        <f t="shared" si="1"/>
        <v>586</v>
      </c>
      <c r="Q30" s="187">
        <v>123</v>
      </c>
      <c r="R30" s="187">
        <v>127</v>
      </c>
      <c r="S30" s="187">
        <v>126</v>
      </c>
      <c r="T30" s="187">
        <v>103</v>
      </c>
      <c r="U30" s="187">
        <v>109</v>
      </c>
      <c r="V30" s="193">
        <f t="shared" si="2"/>
        <v>588</v>
      </c>
      <c r="W30" s="178"/>
      <c r="X30" s="178"/>
      <c r="Y30" s="178"/>
      <c r="Z30" s="178"/>
      <c r="AA30" s="178"/>
      <c r="AB30" s="91"/>
      <c r="AC30" s="15"/>
      <c r="AD30" s="15"/>
      <c r="AE30" s="15"/>
      <c r="AF30" s="15"/>
      <c r="AG30" s="15"/>
      <c r="AH30" s="15"/>
      <c r="AI30" s="15"/>
      <c r="AJ30" s="15"/>
      <c r="AK30" s="15"/>
    </row>
    <row r="31" spans="1:37" ht="18.600000000000001">
      <c r="A31" s="15"/>
      <c r="B31" s="15"/>
      <c r="C31" s="15"/>
      <c r="D31" s="19">
        <v>29</v>
      </c>
      <c r="E31" s="192" t="s">
        <v>71</v>
      </c>
      <c r="F31" s="100"/>
      <c r="G31" s="184">
        <v>44548</v>
      </c>
      <c r="H31" s="185">
        <v>2021</v>
      </c>
      <c r="I31" s="248">
        <f t="shared" si="0"/>
        <v>1100</v>
      </c>
      <c r="J31" s="186"/>
      <c r="K31" s="187">
        <v>92</v>
      </c>
      <c r="L31" s="187">
        <v>108</v>
      </c>
      <c r="M31" s="187">
        <v>124</v>
      </c>
      <c r="N31" s="187">
        <v>120</v>
      </c>
      <c r="O31" s="187">
        <v>109</v>
      </c>
      <c r="P31" s="248">
        <f t="shared" si="1"/>
        <v>553</v>
      </c>
      <c r="Q31" s="187">
        <v>92</v>
      </c>
      <c r="R31" s="187">
        <v>124</v>
      </c>
      <c r="S31" s="187">
        <v>112</v>
      </c>
      <c r="T31" s="187">
        <v>107</v>
      </c>
      <c r="U31" s="187">
        <v>112</v>
      </c>
      <c r="V31" s="193">
        <f t="shared" si="2"/>
        <v>547</v>
      </c>
      <c r="W31" s="178"/>
      <c r="X31" s="178"/>
      <c r="Y31" s="178"/>
      <c r="Z31" s="178"/>
      <c r="AA31" s="178"/>
      <c r="AB31" s="91"/>
      <c r="AC31" s="15"/>
      <c r="AD31" s="15"/>
      <c r="AE31" s="15"/>
      <c r="AF31" s="15"/>
      <c r="AG31" s="15"/>
      <c r="AH31" s="15"/>
      <c r="AI31" s="15"/>
      <c r="AJ31" s="15"/>
      <c r="AK31" s="15"/>
    </row>
    <row r="32" spans="1:37" ht="18.600000000000001">
      <c r="A32" s="15"/>
      <c r="B32" s="15"/>
      <c r="C32" s="15"/>
      <c r="D32" s="18">
        <v>30</v>
      </c>
      <c r="E32" s="192" t="s">
        <v>35</v>
      </c>
      <c r="F32" s="100"/>
      <c r="G32" s="184">
        <v>44679</v>
      </c>
      <c r="H32" s="185">
        <v>2022</v>
      </c>
      <c r="I32" s="248">
        <f t="shared" si="0"/>
        <v>1083</v>
      </c>
      <c r="J32" s="186"/>
      <c r="K32" s="187">
        <v>111</v>
      </c>
      <c r="L32" s="187">
        <v>128</v>
      </c>
      <c r="M32" s="187">
        <v>108</v>
      </c>
      <c r="N32" s="187">
        <v>106</v>
      </c>
      <c r="O32" s="187">
        <v>120</v>
      </c>
      <c r="P32" s="248">
        <f t="shared" si="1"/>
        <v>573</v>
      </c>
      <c r="Q32" s="187">
        <v>107</v>
      </c>
      <c r="R32" s="187">
        <v>84</v>
      </c>
      <c r="S32" s="187">
        <v>112</v>
      </c>
      <c r="T32" s="187">
        <v>106</v>
      </c>
      <c r="U32" s="187">
        <v>101</v>
      </c>
      <c r="V32" s="193">
        <f t="shared" si="2"/>
        <v>510</v>
      </c>
      <c r="W32" s="24"/>
      <c r="X32" s="24"/>
      <c r="Y32" s="24"/>
      <c r="Z32" s="24"/>
      <c r="AA32" s="23"/>
      <c r="AB32" s="21"/>
      <c r="AC32" s="15"/>
      <c r="AD32" s="15"/>
      <c r="AE32" s="15"/>
      <c r="AF32" s="15"/>
      <c r="AG32" s="15"/>
      <c r="AH32" s="15"/>
      <c r="AI32" s="15"/>
      <c r="AJ32" s="15"/>
      <c r="AK32" s="15"/>
    </row>
    <row r="33" spans="1:37" ht="19.2" thickBot="1">
      <c r="A33" s="15"/>
      <c r="B33" s="15"/>
      <c r="C33" s="15"/>
      <c r="D33" s="19">
        <v>31</v>
      </c>
      <c r="E33" s="309" t="s">
        <v>74</v>
      </c>
      <c r="F33" s="101"/>
      <c r="G33" s="195">
        <v>44679</v>
      </c>
      <c r="H33" s="311">
        <v>2022</v>
      </c>
      <c r="I33" s="196">
        <f t="shared" si="0"/>
        <v>917</v>
      </c>
      <c r="J33" s="203"/>
      <c r="K33" s="310">
        <v>100</v>
      </c>
      <c r="L33" s="310">
        <v>103</v>
      </c>
      <c r="M33" s="310">
        <v>87</v>
      </c>
      <c r="N33" s="310">
        <v>105</v>
      </c>
      <c r="O33" s="310">
        <v>91</v>
      </c>
      <c r="P33" s="196">
        <f t="shared" si="1"/>
        <v>486</v>
      </c>
      <c r="Q33" s="310">
        <v>91</v>
      </c>
      <c r="R33" s="310">
        <v>82</v>
      </c>
      <c r="S33" s="310">
        <v>89</v>
      </c>
      <c r="T33" s="310">
        <v>86</v>
      </c>
      <c r="U33" s="310">
        <v>83</v>
      </c>
      <c r="V33" s="197">
        <f t="shared" si="2"/>
        <v>431</v>
      </c>
      <c r="W33" s="24"/>
      <c r="X33" s="24"/>
      <c r="Y33" s="24"/>
      <c r="Z33" s="24"/>
      <c r="AA33" s="23"/>
      <c r="AB33" s="21"/>
      <c r="AC33" s="15"/>
      <c r="AD33" s="15"/>
      <c r="AE33" s="15"/>
      <c r="AF33" s="15"/>
      <c r="AG33" s="15"/>
      <c r="AH33" s="15"/>
      <c r="AI33" s="15"/>
      <c r="AJ33" s="15"/>
      <c r="AK33" s="15"/>
    </row>
    <row r="34" spans="1:37" ht="18.600000000000001">
      <c r="A34" s="15"/>
      <c r="B34" s="15"/>
      <c r="C34" s="15"/>
      <c r="D34" s="19"/>
      <c r="E34" s="20"/>
      <c r="F34" s="20"/>
      <c r="G34" s="20"/>
      <c r="H34" s="21"/>
      <c r="I34" s="21"/>
      <c r="J34" s="22"/>
      <c r="K34" s="23"/>
      <c r="L34" s="23"/>
      <c r="M34" s="23"/>
      <c r="N34" s="23"/>
      <c r="O34" s="23"/>
      <c r="P34" s="21"/>
      <c r="Q34" s="23"/>
      <c r="R34" s="23"/>
      <c r="S34" s="23"/>
      <c r="T34" s="23"/>
      <c r="U34" s="23"/>
      <c r="V34" s="21"/>
      <c r="W34" s="24"/>
      <c r="X34" s="23"/>
      <c r="Y34" s="23"/>
      <c r="Z34" s="23"/>
      <c r="AA34" s="23"/>
      <c r="AB34" s="21"/>
      <c r="AC34" s="15"/>
      <c r="AD34" s="15"/>
      <c r="AE34" s="15"/>
      <c r="AF34" s="15"/>
      <c r="AG34" s="15"/>
      <c r="AH34" s="15"/>
      <c r="AI34" s="15"/>
      <c r="AJ34" s="15"/>
      <c r="AK34" s="15"/>
    </row>
    <row r="35" spans="1:37" ht="18.600000000000001">
      <c r="A35" s="15"/>
      <c r="B35" s="15"/>
      <c r="C35" s="15"/>
      <c r="D35" s="19"/>
      <c r="E35" s="20"/>
      <c r="F35" s="20"/>
      <c r="G35" s="20"/>
      <c r="H35" s="21"/>
      <c r="I35" s="21"/>
      <c r="J35" s="22"/>
      <c r="K35" s="23"/>
      <c r="L35" s="23"/>
      <c r="M35" s="23"/>
      <c r="N35" s="23"/>
      <c r="O35" s="23"/>
      <c r="P35" s="21"/>
      <c r="Q35" s="23"/>
      <c r="R35" s="23"/>
      <c r="S35" s="23"/>
      <c r="T35" s="23"/>
      <c r="U35" s="23"/>
      <c r="V35" s="21"/>
      <c r="W35" s="24"/>
      <c r="X35" s="24"/>
      <c r="Y35" s="24"/>
      <c r="Z35" s="24"/>
      <c r="AA35" s="23"/>
      <c r="AB35" s="21"/>
      <c r="AC35" s="15"/>
      <c r="AD35" s="15"/>
      <c r="AE35" s="15"/>
      <c r="AF35" s="15"/>
      <c r="AG35" s="15"/>
      <c r="AH35" s="15"/>
      <c r="AI35" s="15"/>
      <c r="AJ35" s="15"/>
      <c r="AK35" s="15"/>
    </row>
    <row r="36" spans="1:37" ht="18.600000000000001">
      <c r="A36" s="15"/>
      <c r="B36" s="15"/>
      <c r="C36" s="15"/>
      <c r="D36" s="19"/>
      <c r="E36" s="20"/>
      <c r="F36" s="20"/>
      <c r="G36" s="20"/>
      <c r="H36" s="21"/>
      <c r="I36" s="21"/>
      <c r="J36" s="22"/>
      <c r="K36" s="23"/>
      <c r="L36" s="23"/>
      <c r="M36" s="23"/>
      <c r="N36" s="23"/>
      <c r="O36" s="23"/>
      <c r="P36" s="21"/>
      <c r="Q36" s="23"/>
      <c r="R36" s="23"/>
      <c r="S36" s="23"/>
      <c r="T36" s="23"/>
      <c r="U36" s="23"/>
      <c r="V36" s="21"/>
      <c r="W36" s="23"/>
      <c r="X36" s="23"/>
      <c r="Y36" s="23"/>
      <c r="Z36" s="23"/>
      <c r="AA36" s="23"/>
      <c r="AB36" s="21"/>
      <c r="AC36" s="15"/>
      <c r="AD36" s="15"/>
      <c r="AE36" s="15"/>
      <c r="AF36" s="15"/>
      <c r="AG36" s="15"/>
      <c r="AH36" s="15"/>
      <c r="AI36" s="15"/>
      <c r="AJ36" s="15"/>
      <c r="AK36" s="15"/>
    </row>
    <row r="37" spans="1:37" ht="18.600000000000001">
      <c r="A37" s="15"/>
      <c r="B37" s="15"/>
      <c r="C37" s="15"/>
      <c r="D37" s="19"/>
      <c r="E37" s="20"/>
      <c r="F37" s="20"/>
      <c r="G37" s="20"/>
      <c r="H37" s="21"/>
      <c r="I37" s="21"/>
      <c r="J37" s="22"/>
      <c r="K37" s="23"/>
      <c r="L37" s="23"/>
      <c r="M37" s="23"/>
      <c r="N37" s="23"/>
      <c r="O37" s="23"/>
      <c r="P37" s="21"/>
      <c r="Q37" s="23"/>
      <c r="R37" s="23"/>
      <c r="S37" s="23"/>
      <c r="T37" s="23"/>
      <c r="U37" s="23"/>
      <c r="V37" s="21"/>
      <c r="W37" s="23"/>
      <c r="X37" s="23"/>
      <c r="Y37" s="23"/>
      <c r="Z37" s="23"/>
      <c r="AA37" s="23"/>
      <c r="AB37" s="21"/>
      <c r="AC37" s="15"/>
      <c r="AD37" s="15"/>
      <c r="AE37" s="15"/>
      <c r="AF37" s="15"/>
      <c r="AG37" s="15"/>
      <c r="AH37" s="15"/>
      <c r="AI37" s="15"/>
      <c r="AJ37" s="15"/>
      <c r="AK37" s="15"/>
    </row>
    <row r="38" spans="1:37" ht="18.600000000000001">
      <c r="A38" s="15"/>
      <c r="B38" s="15"/>
      <c r="C38" s="15"/>
      <c r="D38" s="19"/>
      <c r="E38" s="20"/>
      <c r="F38" s="20"/>
      <c r="G38" s="20"/>
      <c r="H38" s="21"/>
      <c r="I38" s="21"/>
      <c r="J38" s="22"/>
      <c r="K38" s="23"/>
      <c r="L38" s="23"/>
      <c r="M38" s="23"/>
      <c r="N38" s="23"/>
      <c r="O38" s="23"/>
      <c r="P38" s="21"/>
      <c r="Q38" s="23"/>
      <c r="R38" s="23"/>
      <c r="S38" s="23"/>
      <c r="T38" s="23"/>
      <c r="U38" s="23"/>
      <c r="V38" s="21"/>
      <c r="W38" s="24"/>
      <c r="X38" s="23"/>
      <c r="Y38" s="23"/>
      <c r="Z38" s="23"/>
      <c r="AA38" s="23"/>
      <c r="AB38" s="21"/>
      <c r="AC38" s="15"/>
      <c r="AD38" s="15"/>
      <c r="AE38" s="15"/>
      <c r="AF38" s="15"/>
      <c r="AG38" s="15"/>
      <c r="AH38" s="15"/>
      <c r="AI38" s="15"/>
      <c r="AJ38" s="15"/>
      <c r="AK38" s="15"/>
    </row>
    <row r="39" spans="1:37" ht="18.600000000000001">
      <c r="A39" s="15"/>
      <c r="B39" s="15"/>
      <c r="C39" s="15"/>
      <c r="D39" s="19"/>
      <c r="E39" s="20"/>
      <c r="F39" s="20"/>
      <c r="G39" s="20"/>
      <c r="H39" s="21"/>
      <c r="I39" s="21"/>
      <c r="J39" s="22"/>
      <c r="K39" s="23"/>
      <c r="L39" s="23"/>
      <c r="M39" s="23"/>
      <c r="N39" s="23"/>
      <c r="O39" s="23"/>
      <c r="P39" s="21"/>
      <c r="Q39" s="23"/>
      <c r="R39" s="23"/>
      <c r="S39" s="23"/>
      <c r="T39" s="23"/>
      <c r="U39" s="23"/>
      <c r="V39" s="21"/>
      <c r="W39" s="24"/>
      <c r="X39" s="23"/>
      <c r="Y39" s="23"/>
      <c r="Z39" s="23"/>
      <c r="AA39" s="23"/>
      <c r="AB39" s="21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37" ht="18.600000000000001">
      <c r="A40" s="15"/>
      <c r="B40" s="15"/>
      <c r="C40" s="15"/>
      <c r="D40" s="19"/>
      <c r="E40" s="20"/>
      <c r="F40" s="20"/>
      <c r="G40" s="20"/>
      <c r="H40" s="21"/>
      <c r="I40" s="21"/>
      <c r="J40" s="22"/>
      <c r="K40" s="23"/>
      <c r="L40" s="23"/>
      <c r="M40" s="23"/>
      <c r="N40" s="23"/>
      <c r="O40" s="23"/>
      <c r="P40" s="21"/>
      <c r="Q40" s="23"/>
      <c r="R40" s="23"/>
      <c r="S40" s="23"/>
      <c r="T40" s="23"/>
      <c r="U40" s="23"/>
      <c r="V40" s="21"/>
      <c r="W40" s="24"/>
      <c r="X40" s="23"/>
      <c r="Y40" s="23"/>
      <c r="Z40" s="23"/>
      <c r="AA40" s="23"/>
      <c r="AB40" s="21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37" ht="18.600000000000001">
      <c r="A41" s="15"/>
      <c r="B41" s="15"/>
      <c r="C41" s="15"/>
      <c r="D41" s="19"/>
      <c r="E41" s="20"/>
      <c r="F41" s="20"/>
      <c r="G41" s="20"/>
      <c r="H41" s="21"/>
      <c r="I41" s="21"/>
      <c r="J41" s="22"/>
      <c r="K41" s="23"/>
      <c r="L41" s="23"/>
      <c r="M41" s="23"/>
      <c r="N41" s="23"/>
      <c r="O41" s="23"/>
      <c r="P41" s="21"/>
      <c r="Q41" s="23"/>
      <c r="R41" s="23"/>
      <c r="S41" s="23"/>
      <c r="T41" s="23"/>
      <c r="U41" s="23"/>
      <c r="V41" s="21"/>
      <c r="W41" s="24"/>
      <c r="X41" s="23"/>
      <c r="Y41" s="23"/>
      <c r="Z41" s="23"/>
      <c r="AA41" s="23"/>
      <c r="AB41" s="21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37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37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37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37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37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37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37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1:37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1:37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1:37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1:37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</row>
    <row r="69" spans="1:37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</row>
    <row r="70" spans="1:37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</row>
  </sheetData>
  <sortState xmlns:xlrd2="http://schemas.microsoft.com/office/spreadsheetml/2017/richdata2" ref="E3:V33">
    <sortCondition descending="1" ref="I3:I33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 score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2022-04-29T14:58:49Z</dcterms:modified>
</cp:coreProperties>
</file>